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4890"/>
  </bookViews>
  <sheets>
    <sheet name="2019" sheetId="1" r:id="rId1"/>
  </sheets>
  <definedNames>
    <definedName name="_xlnm.Print_Area" localSheetId="0">'2019'!$A$1:$D$32</definedName>
  </definedNames>
  <calcPr calcId="125725"/>
</workbook>
</file>

<file path=xl/calcChain.xml><?xml version="1.0" encoding="utf-8"?>
<calcChain xmlns="http://schemas.openxmlformats.org/spreadsheetml/2006/main">
  <c r="J22" i="1"/>
  <c r="I16"/>
  <c r="J23"/>
  <c r="I4" l="1"/>
  <c r="E15"/>
  <c r="I11"/>
  <c r="I8"/>
  <c r="I7"/>
  <c r="I5"/>
  <c r="I3"/>
  <c r="D15"/>
  <c r="D13"/>
  <c r="E13"/>
  <c r="K20"/>
  <c r="K18"/>
  <c r="K19"/>
  <c r="K17"/>
  <c r="I2"/>
  <c r="J2" s="1"/>
  <c r="J14"/>
  <c r="K15" s="1"/>
  <c r="C15"/>
  <c r="C13"/>
  <c r="C14" l="1"/>
  <c r="K21"/>
  <c r="I6" s="1"/>
  <c r="I12" s="1"/>
  <c r="K11" s="1"/>
  <c r="D14"/>
  <c r="E14"/>
  <c r="I27" s="1"/>
</calcChain>
</file>

<file path=xl/sharedStrings.xml><?xml version="1.0" encoding="utf-8"?>
<sst xmlns="http://schemas.openxmlformats.org/spreadsheetml/2006/main" count="88" uniqueCount="82">
  <si>
    <t>Bevételek összesen:</t>
  </si>
  <si>
    <t>maradvány:</t>
  </si>
  <si>
    <t>Kiadások összesen:</t>
  </si>
  <si>
    <t>REBISZ</t>
  </si>
  <si>
    <t xml:space="preserve">Bevételek </t>
  </si>
  <si>
    <t>Starthely támogatás</t>
  </si>
  <si>
    <t>Banki kamat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</si>
  <si>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</si>
  <si>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</si>
  <si>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</si>
  <si>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</si>
  <si>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</si>
  <si>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</si>
  <si>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</si>
  <si>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</si>
  <si>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</si>
  <si>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</si>
  <si>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</si>
  <si>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</si>
  <si>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Képzési kiadások, startkönyv.</t>
  </si>
  <si>
    <t>Internet, honlap</t>
  </si>
  <si>
    <t>Mentési alap</t>
  </si>
  <si>
    <t>EHPU</t>
  </si>
  <si>
    <t>a</t>
  </si>
  <si>
    <t>b</t>
  </si>
  <si>
    <t>c</t>
  </si>
  <si>
    <t>d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</si>
  <si>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</si>
  <si>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</si>
  <si>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</si>
  <si>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</si>
  <si>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</si>
  <si>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</si>
  <si>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</si>
  <si>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</si>
  <si>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</si>
  <si>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</si>
  <si>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</si>
  <si>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</si>
  <si>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</si>
  <si>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</si>
  <si>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</si>
  <si>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z</t>
  </si>
  <si>
    <t>Hatósági díjak, audit költségek</t>
  </si>
  <si>
    <t>HFFA személy niylvántartási díj</t>
  </si>
  <si>
    <t>biztosítás külföldre</t>
  </si>
  <si>
    <t>Mentési alap (200 fő?)</t>
  </si>
  <si>
    <t>bank</t>
  </si>
  <si>
    <t>kp</t>
  </si>
  <si>
    <t>lekötés</t>
  </si>
  <si>
    <t>összes</t>
  </si>
  <si>
    <t>EURO</t>
  </si>
  <si>
    <t>%</t>
  </si>
  <si>
    <t>"a" tétel</t>
  </si>
  <si>
    <t>HFFA tagdíj</t>
  </si>
  <si>
    <t>Eszköz nyilv</t>
  </si>
  <si>
    <t>IPPI, rating</t>
  </si>
  <si>
    <t>mentési alap</t>
  </si>
  <si>
    <t>"a"-ban</t>
  </si>
  <si>
    <t>balesetbizt</t>
  </si>
  <si>
    <t>Kalocsa</t>
  </si>
  <si>
    <t>Képzési bevétel (startk,törzsk,okttanf)</t>
  </si>
  <si>
    <t>balesetbiztosítás</t>
  </si>
  <si>
    <t>Rating EU 100.000 Euro</t>
  </si>
  <si>
    <t>Rating világ 1 m Euro</t>
  </si>
  <si>
    <t>Rating világ 1.6 m Euro</t>
  </si>
  <si>
    <t>Rating világ 1,6 m Euro+acro</t>
  </si>
  <si>
    <t>csak itthon</t>
  </si>
  <si>
    <t>tartozások</t>
  </si>
  <si>
    <t>nem lekötött</t>
  </si>
  <si>
    <t>baleset</t>
  </si>
  <si>
    <t>TERV 2019</t>
  </si>
  <si>
    <t>Pénzterv 2019. 1000 fő éves befizetésével számolva</t>
  </si>
  <si>
    <t>Sporttámogatás</t>
  </si>
  <si>
    <t>sporttámogatás</t>
  </si>
  <si>
    <t xml:space="preserve">kiadások  </t>
  </si>
  <si>
    <t>szakbiz</t>
  </si>
  <si>
    <t>sporttámogatás szakbiz tovább, ase vissza</t>
  </si>
  <si>
    <t>ápr.1-től</t>
  </si>
  <si>
    <t>Sporttámogatás vissza, ippi</t>
  </si>
  <si>
    <t>mkk</t>
  </si>
  <si>
    <t>júli 1-től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</si>
</sst>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3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u/>
      <sz val="12"/>
      <name val="Arial CE"/>
      <family val="2"/>
      <charset val="238"/>
    </font>
    <font>
      <b/>
      <u val="singleAccounting"/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164" fontId="7" fillId="0" borderId="1" xfId="1" applyNumberFormat="1" applyFont="1" applyFill="1" applyBorder="1"/>
    <xf numFmtId="164" fontId="10" fillId="2" borderId="1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7" fillId="0" borderId="2" xfId="1" applyNumberFormat="1" applyFont="1" applyFill="1" applyBorder="1"/>
    <xf numFmtId="164" fontId="10" fillId="2" borderId="2" xfId="1" applyNumberFormat="1" applyFont="1" applyFill="1" applyBorder="1" applyAlignment="1">
      <alignment vertical="center"/>
    </xf>
    <xf numFmtId="0" fontId="8" fillId="0" borderId="1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0" fontId="6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0" fontId="0" fillId="0" borderId="1" xfId="0" applyFill="1" applyBorder="1"/>
    <xf numFmtId="164" fontId="4" fillId="3" borderId="1" xfId="1" applyNumberFormat="1" applyFont="1" applyFill="1" applyBorder="1"/>
    <xf numFmtId="164" fontId="7" fillId="0" borderId="1" xfId="1" applyNumberFormat="1" applyFont="1" applyBorder="1" applyAlignment="1">
      <alignment horizontal="center"/>
    </xf>
    <xf numFmtId="164" fontId="4" fillId="4" borderId="1" xfId="1" applyNumberFormat="1" applyFont="1" applyFill="1" applyBorder="1"/>
    <xf numFmtId="164" fontId="4" fillId="5" borderId="1" xfId="1" applyNumberFormat="1" applyFont="1" applyFill="1" applyBorder="1"/>
    <xf numFmtId="164" fontId="4" fillId="6" borderId="1" xfId="1" applyNumberFormat="1" applyFont="1" applyFill="1" applyBorder="1"/>
    <xf numFmtId="164" fontId="0" fillId="6" borderId="1" xfId="1" applyNumberFormat="1" applyFont="1" applyFill="1" applyBorder="1"/>
    <xf numFmtId="164" fontId="4" fillId="7" borderId="1" xfId="1" applyNumberFormat="1" applyFont="1" applyFill="1" applyBorder="1"/>
    <xf numFmtId="0" fontId="0" fillId="0" borderId="0" xfId="0" applyFill="1" applyBorder="1"/>
    <xf numFmtId="49" fontId="0" fillId="0" borderId="1" xfId="0" applyNumberFormat="1" applyFill="1" applyBorder="1" applyAlignment="1"/>
    <xf numFmtId="164" fontId="4" fillId="8" borderId="1" xfId="1" applyNumberFormat="1" applyFont="1" applyFill="1" applyBorder="1"/>
    <xf numFmtId="0" fontId="0" fillId="0" borderId="1" xfId="0" applyFill="1" applyBorder="1" applyAlignment="1"/>
    <xf numFmtId="0" fontId="0" fillId="0" borderId="0" xfId="0" applyFill="1"/>
    <xf numFmtId="164" fontId="1" fillId="0" borderId="1" xfId="1" applyNumberFormat="1" applyFont="1" applyFill="1" applyBorder="1"/>
    <xf numFmtId="164" fontId="4" fillId="0" borderId="1" xfId="1" applyNumberFormat="1" applyFont="1" applyFill="1" applyBorder="1"/>
    <xf numFmtId="164" fontId="11" fillId="0" borderId="1" xfId="1" applyNumberFormat="1" applyFont="1" applyFill="1" applyBorder="1"/>
    <xf numFmtId="164" fontId="0" fillId="0" borderId="1" xfId="1" applyNumberFormat="1" applyFont="1" applyFill="1" applyBorder="1"/>
    <xf numFmtId="14" fontId="7" fillId="0" borderId="1" xfId="1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64" fontId="10" fillId="7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1" xfId="0" applyFont="1" applyFill="1" applyBorder="1"/>
    <xf numFmtId="164" fontId="7" fillId="3" borderId="1" xfId="1" applyNumberFormat="1" applyFont="1" applyFill="1" applyBorder="1"/>
    <xf numFmtId="164" fontId="7" fillId="3" borderId="4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0" fillId="0" borderId="1" xfId="0" applyBorder="1"/>
    <xf numFmtId="164" fontId="4" fillId="3" borderId="1" xfId="1" applyNumberFormat="1" applyFont="1" applyFill="1" applyBorder="1" applyAlignment="1">
      <alignment horizontal="right"/>
    </xf>
    <xf numFmtId="165" fontId="4" fillId="3" borderId="1" xfId="1" applyNumberFormat="1" applyFont="1" applyFill="1" applyBorder="1"/>
    <xf numFmtId="0" fontId="0" fillId="3" borderId="4" xfId="0" applyFill="1" applyBorder="1"/>
    <xf numFmtId="0" fontId="0" fillId="3" borderId="1" xfId="0" applyFill="1" applyBorder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164" fontId="0" fillId="11" borderId="0" xfId="0" applyNumberFormat="1" applyFill="1"/>
    <xf numFmtId="0" fontId="0" fillId="11" borderId="0" xfId="0" applyFill="1"/>
    <xf numFmtId="164" fontId="0" fillId="0" borderId="0" xfId="0" applyNumberFormat="1" applyFill="1"/>
    <xf numFmtId="164" fontId="0" fillId="5" borderId="0" xfId="0" applyNumberFormat="1" applyFill="1"/>
    <xf numFmtId="164" fontId="4" fillId="12" borderId="1" xfId="1" applyNumberFormat="1" applyFont="1" applyFill="1" applyBorder="1"/>
    <xf numFmtId="0" fontId="0" fillId="0" borderId="0" xfId="0" applyBorder="1"/>
    <xf numFmtId="0" fontId="0" fillId="0" borderId="0" xfId="0" applyAlignment="1"/>
    <xf numFmtId="0" fontId="12" fillId="0" borderId="0" xfId="0" applyFont="1" applyAlignment="1"/>
    <xf numFmtId="0" fontId="3" fillId="0" borderId="0" xfId="0" applyFont="1" applyBorder="1" applyAlignment="1">
      <alignment horizontal="center" vertical="center" textRotation="255" shrinkToFit="1"/>
    </xf>
    <xf numFmtId="0" fontId="0" fillId="0" borderId="6" xfId="0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64" fontId="4" fillId="3" borderId="0" xfId="1" applyNumberFormat="1" applyFont="1" applyFill="1" applyBorder="1"/>
    <xf numFmtId="164" fontId="4" fillId="3" borderId="8" xfId="1" applyNumberFormat="1" applyFont="1" applyFill="1" applyBorder="1"/>
    <xf numFmtId="0" fontId="3" fillId="0" borderId="3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7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Normal="85" workbookViewId="0">
      <selection activeCell="I4" sqref="I4"/>
    </sheetView>
  </sheetViews>
  <sheetFormatPr defaultRowHeight="12.75"/>
  <cols>
    <col min="1" max="1" width="5.5703125" customWidth="1"/>
    <col min="2" max="2" width="36.140625" customWidth="1"/>
    <col min="3" max="3" width="10.42578125" style="4" hidden="1" customWidth="1"/>
    <col min="4" max="5" width="13.7109375" customWidth="1"/>
    <col min="6" max="6" width="2" customWidth="1"/>
    <col min="7" max="7" width="12.7109375" style="26" customWidth="1"/>
    <col min="8" max="8" width="13.5703125" style="26" customWidth="1"/>
    <col min="9" max="9" width="14.28515625" style="30" customWidth="1"/>
    <col min="10" max="10" width="13" style="30" customWidth="1"/>
    <col min="11" max="11" width="12.42578125" style="30" customWidth="1"/>
    <col min="13" max="13" width="5.5703125" customWidth="1"/>
    <col min="14" max="14" width="6.140625" customWidth="1"/>
    <col min="15" max="15" width="5.85546875" style="63" customWidth="1"/>
    <col min="16" max="16" width="5.7109375" customWidth="1"/>
    <col min="17" max="17" width="7" customWidth="1"/>
  </cols>
  <sheetData>
    <row r="1" spans="1:15">
      <c r="A1" s="73" t="s">
        <v>72</v>
      </c>
      <c r="B1" s="73"/>
      <c r="C1" s="3"/>
      <c r="D1" s="20" t="s">
        <v>71</v>
      </c>
      <c r="E1" s="35">
        <v>43784</v>
      </c>
      <c r="H1" s="38"/>
      <c r="I1" s="31"/>
      <c r="J1" s="39" t="s">
        <v>52</v>
      </c>
      <c r="K1"/>
    </row>
    <row r="2" spans="1:15">
      <c r="A2" s="74" t="s">
        <v>4</v>
      </c>
      <c r="B2" s="9" t="s">
        <v>14</v>
      </c>
      <c r="D2" s="1">
        <v>5190547</v>
      </c>
      <c r="E2" s="1">
        <v>5190547</v>
      </c>
      <c r="H2" s="40" t="s">
        <v>53</v>
      </c>
      <c r="I2" s="41">
        <f>E3</f>
        <v>10641500</v>
      </c>
      <c r="J2" s="42">
        <f>I2*100/11950000</f>
        <v>89.05020920502092</v>
      </c>
      <c r="K2"/>
    </row>
    <row r="3" spans="1:15">
      <c r="A3" s="74"/>
      <c r="B3" s="10" t="s">
        <v>44</v>
      </c>
      <c r="D3" s="25">
        <v>3000000</v>
      </c>
      <c r="E3" s="32">
        <v>10641500</v>
      </c>
      <c r="F3" t="s">
        <v>23</v>
      </c>
      <c r="H3" s="10" t="s">
        <v>54</v>
      </c>
      <c r="I3" s="25">
        <f>3000*J3+1500*K3</f>
        <v>3307500</v>
      </c>
      <c r="J3" s="45">
        <v>1067</v>
      </c>
      <c r="K3" s="46">
        <v>71</v>
      </c>
    </row>
    <row r="4" spans="1:15">
      <c r="A4" s="74"/>
      <c r="B4" s="10" t="s">
        <v>15</v>
      </c>
      <c r="D4" s="22">
        <v>2000000</v>
      </c>
      <c r="E4" s="32" t="s">
        <v>58</v>
      </c>
      <c r="H4" s="10" t="s">
        <v>15</v>
      </c>
      <c r="I4" s="22">
        <f>2000*J4+1000*K4</f>
        <v>2188000</v>
      </c>
      <c r="J4" s="43">
        <v>1058</v>
      </c>
      <c r="K4" s="44">
        <v>72</v>
      </c>
    </row>
    <row r="5" spans="1:15">
      <c r="A5" s="74"/>
      <c r="B5" s="11" t="s">
        <v>16</v>
      </c>
      <c r="D5" s="19">
        <v>3500000</v>
      </c>
      <c r="E5" s="32" t="s">
        <v>58</v>
      </c>
      <c r="H5" s="11" t="s">
        <v>55</v>
      </c>
      <c r="I5" s="19">
        <f>3000*J5+5000*K5+1500*L5+2500*M5</f>
        <v>4225500</v>
      </c>
      <c r="J5" s="47">
        <v>1197</v>
      </c>
      <c r="K5" s="47">
        <v>99</v>
      </c>
      <c r="L5" s="55">
        <v>88</v>
      </c>
      <c r="M5" s="55">
        <v>3</v>
      </c>
    </row>
    <row r="6" spans="1:15">
      <c r="A6" s="74"/>
      <c r="B6" s="11" t="s">
        <v>45</v>
      </c>
      <c r="D6" s="19">
        <v>2000000</v>
      </c>
      <c r="E6" s="32" t="s">
        <v>58</v>
      </c>
      <c r="H6" s="11" t="s">
        <v>56</v>
      </c>
      <c r="I6" s="19">
        <f>K21</f>
        <v>2185000</v>
      </c>
      <c r="J6" s="48"/>
      <c r="K6"/>
    </row>
    <row r="7" spans="1:15">
      <c r="A7" s="74"/>
      <c r="B7" s="11" t="s">
        <v>62</v>
      </c>
      <c r="D7" s="19">
        <v>350000</v>
      </c>
      <c r="E7" s="32" t="s">
        <v>58</v>
      </c>
      <c r="H7" s="18" t="s">
        <v>59</v>
      </c>
      <c r="I7" s="19">
        <f>1000*J7+500*K7</f>
        <v>407000</v>
      </c>
      <c r="J7" s="47">
        <v>402</v>
      </c>
      <c r="K7" s="55">
        <v>10</v>
      </c>
    </row>
    <row r="8" spans="1:15">
      <c r="A8" s="74"/>
      <c r="B8" s="11" t="s">
        <v>46</v>
      </c>
      <c r="D8" s="28">
        <v>300000</v>
      </c>
      <c r="E8" s="32" t="s">
        <v>58</v>
      </c>
      <c r="H8" s="49" t="s">
        <v>57</v>
      </c>
      <c r="I8" s="28">
        <f>1000*J8+500*K8</f>
        <v>386000</v>
      </c>
      <c r="J8" s="56">
        <v>386</v>
      </c>
      <c r="K8" s="56"/>
    </row>
    <row r="9" spans="1:15">
      <c r="A9" s="74"/>
      <c r="B9" s="11" t="s">
        <v>73</v>
      </c>
      <c r="D9" s="61">
        <v>1000000</v>
      </c>
      <c r="E9" s="32" t="s">
        <v>58</v>
      </c>
      <c r="H9" s="49" t="s">
        <v>74</v>
      </c>
      <c r="I9" s="28">
        <v>79000</v>
      </c>
      <c r="J9" s="56"/>
      <c r="K9" s="4"/>
    </row>
    <row r="10" spans="1:15">
      <c r="A10" s="74"/>
      <c r="B10" s="10" t="s">
        <v>61</v>
      </c>
      <c r="D10" s="21">
        <v>700000</v>
      </c>
      <c r="E10" s="32">
        <v>538700</v>
      </c>
      <c r="F10" t="s">
        <v>24</v>
      </c>
      <c r="H10" s="49" t="s">
        <v>80</v>
      </c>
      <c r="I10" s="28">
        <v>126000</v>
      </c>
      <c r="J10" s="56"/>
    </row>
    <row r="11" spans="1:15">
      <c r="A11" s="74"/>
      <c r="B11" s="11" t="s">
        <v>6</v>
      </c>
      <c r="D11" s="23">
        <v>0</v>
      </c>
      <c r="E11" s="32">
        <v>12120</v>
      </c>
      <c r="F11" t="s">
        <v>25</v>
      </c>
      <c r="H11" s="18" t="s">
        <v>60</v>
      </c>
      <c r="I11" s="22">
        <f>2000*J11</f>
        <v>340000</v>
      </c>
      <c r="J11" s="44">
        <v>170</v>
      </c>
      <c r="K11" s="57">
        <f>I12-I2</f>
        <v>2602500</v>
      </c>
      <c r="L11" s="58" t="s">
        <v>68</v>
      </c>
    </row>
    <row r="12" spans="1:15">
      <c r="A12" s="74"/>
      <c r="B12" s="12" t="s">
        <v>79</v>
      </c>
      <c r="D12" s="31">
        <v>1377237</v>
      </c>
      <c r="E12" s="33">
        <v>2159989</v>
      </c>
      <c r="F12" t="s">
        <v>26</v>
      </c>
      <c r="H12" s="18"/>
      <c r="I12" s="32">
        <f>SUM(I3:I11)</f>
        <v>13244000</v>
      </c>
    </row>
    <row r="13" spans="1:15" ht="15">
      <c r="A13" s="75" t="s">
        <v>0</v>
      </c>
      <c r="B13" s="76"/>
      <c r="C13" s="7">
        <f>SUM(C2:C12)</f>
        <v>0</v>
      </c>
      <c r="D13" s="1">
        <f>SUM(D2:D12)</f>
        <v>19417784</v>
      </c>
      <c r="E13" s="1">
        <f>SUM(E2:E12)</f>
        <v>18542856</v>
      </c>
      <c r="G13" s="36" t="s">
        <v>47</v>
      </c>
      <c r="H13" s="36" t="s">
        <v>48</v>
      </c>
      <c r="I13" s="36" t="s">
        <v>49</v>
      </c>
      <c r="J13" s="36" t="s">
        <v>50</v>
      </c>
    </row>
    <row r="14" spans="1:15" ht="27" customHeight="1">
      <c r="A14" s="13"/>
      <c r="B14" s="14" t="s">
        <v>1</v>
      </c>
      <c r="C14" s="8">
        <f>C13-C15</f>
        <v>0</v>
      </c>
      <c r="D14" s="2">
        <f>D13-D15</f>
        <v>3771330</v>
      </c>
      <c r="E14" s="2">
        <f>E13-E15</f>
        <v>6471571</v>
      </c>
      <c r="G14" s="37">
        <v>1766543</v>
      </c>
      <c r="H14" s="37">
        <v>87703</v>
      </c>
      <c r="I14" s="37">
        <v>4617325</v>
      </c>
      <c r="J14" s="37">
        <f>G14+H14+I14</f>
        <v>6471571</v>
      </c>
    </row>
    <row r="15" spans="1:15" ht="15">
      <c r="A15" s="75" t="s">
        <v>2</v>
      </c>
      <c r="B15" s="76"/>
      <c r="C15" s="7">
        <f>SUM(C16:C32)</f>
        <v>0</v>
      </c>
      <c r="D15" s="1">
        <f>SUM(D16:D32)</f>
        <v>15646454</v>
      </c>
      <c r="E15" s="1">
        <f>SUM(E16:E32)</f>
        <v>12071285</v>
      </c>
      <c r="H15" s="36" t="s">
        <v>51</v>
      </c>
      <c r="I15">
        <v>4617325</v>
      </c>
      <c r="J15"/>
      <c r="K15" s="59">
        <f>J14-I14</f>
        <v>1854246</v>
      </c>
      <c r="L15" t="s">
        <v>69</v>
      </c>
    </row>
    <row r="16" spans="1:15">
      <c r="A16" s="70" t="s">
        <v>75</v>
      </c>
      <c r="B16" s="15" t="s">
        <v>5</v>
      </c>
      <c r="C16" s="67"/>
      <c r="D16" s="22">
        <v>2650000</v>
      </c>
      <c r="E16" s="33">
        <v>400000</v>
      </c>
      <c r="F16" t="s">
        <v>27</v>
      </c>
      <c r="H16" s="36">
        <v>0</v>
      </c>
      <c r="I16" s="54">
        <f>I15-I14</f>
        <v>0</v>
      </c>
      <c r="J16"/>
      <c r="N16" s="30" t="s">
        <v>78</v>
      </c>
      <c r="O16" t="s">
        <v>81</v>
      </c>
    </row>
    <row r="17" spans="1:16">
      <c r="A17" s="71"/>
      <c r="B17" s="15" t="s">
        <v>7</v>
      </c>
      <c r="D17" s="19">
        <v>3750000</v>
      </c>
      <c r="E17" s="33">
        <v>4612550</v>
      </c>
      <c r="F17" t="s">
        <v>28</v>
      </c>
      <c r="H17" s="53" t="s">
        <v>63</v>
      </c>
      <c r="I17" s="50"/>
      <c r="J17" s="19">
        <v>487</v>
      </c>
      <c r="K17" s="19">
        <f>J17*L17</f>
        <v>487000</v>
      </c>
      <c r="L17" s="19">
        <v>1000</v>
      </c>
      <c r="M17" s="26">
        <v>300</v>
      </c>
      <c r="N17" s="26">
        <v>100</v>
      </c>
      <c r="O17" s="26">
        <v>100</v>
      </c>
    </row>
    <row r="18" spans="1:16">
      <c r="A18" s="71"/>
      <c r="B18" s="16" t="s">
        <v>3</v>
      </c>
      <c r="D18" s="19">
        <v>1100000</v>
      </c>
      <c r="E18" s="33">
        <v>1175000</v>
      </c>
      <c r="F18" t="s">
        <v>29</v>
      </c>
      <c r="H18" s="53" t="s">
        <v>64</v>
      </c>
      <c r="I18" s="50"/>
      <c r="J18" s="19">
        <v>116</v>
      </c>
      <c r="K18" s="19">
        <f>J18*L18</f>
        <v>348000</v>
      </c>
      <c r="L18" s="19">
        <v>3000</v>
      </c>
      <c r="M18" s="26">
        <v>50</v>
      </c>
      <c r="N18" s="26">
        <v>50</v>
      </c>
      <c r="O18" s="26">
        <v>20</v>
      </c>
    </row>
    <row r="19" spans="1:16">
      <c r="A19" s="71"/>
      <c r="B19" s="16" t="s">
        <v>21</v>
      </c>
      <c r="D19" s="28">
        <v>300000</v>
      </c>
      <c r="E19" s="33">
        <v>140018</v>
      </c>
      <c r="F19" t="s">
        <v>30</v>
      </c>
      <c r="H19" s="52" t="s">
        <v>65</v>
      </c>
      <c r="I19" s="50"/>
      <c r="J19" s="19">
        <v>325</v>
      </c>
      <c r="K19" s="19">
        <f>J19*L19</f>
        <v>1300000</v>
      </c>
      <c r="L19" s="19">
        <v>4000</v>
      </c>
      <c r="M19" s="26">
        <v>95</v>
      </c>
      <c r="N19" s="26">
        <v>195</v>
      </c>
      <c r="O19" s="26">
        <v>50</v>
      </c>
    </row>
    <row r="20" spans="1:16">
      <c r="A20" s="71"/>
      <c r="B20" s="16" t="s">
        <v>8</v>
      </c>
      <c r="C20" s="5"/>
      <c r="D20" s="25">
        <v>2000000</v>
      </c>
      <c r="E20" s="34">
        <v>1726660</v>
      </c>
      <c r="F20" t="s">
        <v>31</v>
      </c>
      <c r="H20" s="52" t="s">
        <v>66</v>
      </c>
      <c r="I20" s="50"/>
      <c r="J20" s="19">
        <v>10</v>
      </c>
      <c r="K20" s="19">
        <f>J20*L20</f>
        <v>50000</v>
      </c>
      <c r="L20" s="19">
        <v>5000</v>
      </c>
      <c r="M20" s="26">
        <v>5</v>
      </c>
      <c r="N20" s="26">
        <v>5</v>
      </c>
      <c r="O20" s="26"/>
    </row>
    <row r="21" spans="1:16">
      <c r="A21" s="71"/>
      <c r="B21" s="16" t="s">
        <v>9</v>
      </c>
      <c r="C21" s="5"/>
      <c r="D21" s="32">
        <v>500000</v>
      </c>
      <c r="E21" s="34">
        <v>325547</v>
      </c>
      <c r="F21" t="s">
        <v>32</v>
      </c>
      <c r="I21"/>
      <c r="J21"/>
      <c r="K21" s="51">
        <f>SUM(K17:K20)</f>
        <v>2185000</v>
      </c>
      <c r="M21" s="62"/>
      <c r="N21" s="26"/>
      <c r="O21" s="26"/>
    </row>
    <row r="22" spans="1:16">
      <c r="A22" s="71"/>
      <c r="B22" s="10" t="s">
        <v>19</v>
      </c>
      <c r="C22" s="5"/>
      <c r="D22" s="21">
        <v>800000</v>
      </c>
      <c r="E22" s="34">
        <v>447035</v>
      </c>
      <c r="F22" t="s">
        <v>33</v>
      </c>
      <c r="J22" s="69">
        <f>J5+K5+L5+M5-J17-J18-J19-J20</f>
        <v>449</v>
      </c>
      <c r="L22" t="s">
        <v>67</v>
      </c>
      <c r="M22" s="26">
        <v>200</v>
      </c>
      <c r="N22" s="26">
        <v>200</v>
      </c>
      <c r="O22" s="26">
        <v>80</v>
      </c>
      <c r="P22" s="26"/>
    </row>
    <row r="23" spans="1:16">
      <c r="A23" s="71"/>
      <c r="B23" s="10" t="s">
        <v>43</v>
      </c>
      <c r="C23" s="5"/>
      <c r="D23" s="19">
        <v>300000</v>
      </c>
      <c r="E23" s="33">
        <v>144670</v>
      </c>
      <c r="F23" t="s">
        <v>34</v>
      </c>
      <c r="J23" s="68">
        <f>J7</f>
        <v>402</v>
      </c>
      <c r="L23" t="s">
        <v>70</v>
      </c>
      <c r="M23" s="26">
        <v>100</v>
      </c>
      <c r="N23" s="26">
        <v>200</v>
      </c>
      <c r="O23" s="26">
        <v>150</v>
      </c>
    </row>
    <row r="24" spans="1:16">
      <c r="A24" s="71"/>
      <c r="B24" s="29" t="s">
        <v>22</v>
      </c>
      <c r="C24" s="5"/>
      <c r="D24" s="32">
        <v>1000000</v>
      </c>
      <c r="E24" s="34">
        <v>499684</v>
      </c>
      <c r="F24" t="s">
        <v>35</v>
      </c>
      <c r="I24" s="59"/>
    </row>
    <row r="25" spans="1:16">
      <c r="A25" s="71"/>
      <c r="B25" s="29" t="s">
        <v>77</v>
      </c>
      <c r="C25" s="5"/>
      <c r="D25" s="61">
        <v>1611454</v>
      </c>
      <c r="E25" s="34">
        <v>1433054</v>
      </c>
      <c r="F25" t="s">
        <v>76</v>
      </c>
      <c r="O25" s="64"/>
    </row>
    <row r="26" spans="1:16">
      <c r="A26" s="71"/>
      <c r="B26" s="17" t="s">
        <v>10</v>
      </c>
      <c r="C26" s="5"/>
      <c r="D26" s="32">
        <v>300000</v>
      </c>
      <c r="E26" s="34">
        <v>71715</v>
      </c>
      <c r="F26" t="s">
        <v>36</v>
      </c>
      <c r="I26" s="59"/>
    </row>
    <row r="27" spans="1:16">
      <c r="A27" s="71"/>
      <c r="B27" s="27" t="s">
        <v>20</v>
      </c>
      <c r="C27" s="6"/>
      <c r="D27" s="19">
        <v>350000</v>
      </c>
      <c r="E27" s="34">
        <v>329593</v>
      </c>
      <c r="F27" t="s">
        <v>37</v>
      </c>
      <c r="I27" s="60">
        <f>J14-E14</f>
        <v>0</v>
      </c>
      <c r="O27" s="64"/>
    </row>
    <row r="28" spans="1:16">
      <c r="A28" s="71"/>
      <c r="B28" s="18" t="s">
        <v>18</v>
      </c>
      <c r="C28" s="6"/>
      <c r="D28" s="32">
        <v>400000</v>
      </c>
      <c r="E28" s="34">
        <v>245249</v>
      </c>
      <c r="F28" t="s">
        <v>38</v>
      </c>
    </row>
    <row r="29" spans="1:16">
      <c r="A29" s="71"/>
      <c r="B29" s="18" t="s">
        <v>17</v>
      </c>
      <c r="D29" s="19">
        <v>300000</v>
      </c>
      <c r="E29" s="34">
        <v>346625</v>
      </c>
      <c r="F29" t="s">
        <v>39</v>
      </c>
    </row>
    <row r="30" spans="1:16">
      <c r="A30" s="71"/>
      <c r="B30" s="16" t="s">
        <v>11</v>
      </c>
      <c r="D30" s="32">
        <v>200000</v>
      </c>
      <c r="E30" s="34">
        <v>117000</v>
      </c>
      <c r="F30" t="s">
        <v>40</v>
      </c>
    </row>
    <row r="31" spans="1:16">
      <c r="A31" s="71"/>
      <c r="B31" s="16" t="s">
        <v>12</v>
      </c>
      <c r="D31" s="24">
        <v>65000</v>
      </c>
      <c r="E31" s="34">
        <v>55255</v>
      </c>
      <c r="F31" t="s">
        <v>41</v>
      </c>
    </row>
    <row r="32" spans="1:16">
      <c r="A32" s="72"/>
      <c r="B32" s="16" t="s">
        <v>13</v>
      </c>
      <c r="C32" s="66"/>
      <c r="D32" s="19">
        <v>20000</v>
      </c>
      <c r="E32" s="34">
        <v>1630</v>
      </c>
      <c r="F32" t="s">
        <v>42</v>
      </c>
    </row>
    <row r="33" spans="1:1">
      <c r="A33" s="65"/>
    </row>
  </sheetData>
  <mergeCells count="5">
    <mergeCell ref="A16:A32"/>
    <mergeCell ref="A1:B1"/>
    <mergeCell ref="A2:A12"/>
    <mergeCell ref="A13:B13"/>
    <mergeCell ref="A15:B1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2019</vt:lpstr>
      <vt:lpstr>'2019'!Nyomtatási_terület</vt:lpstr>
    </vt:vector>
  </TitlesOfParts>
  <Company>HFFA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</dc:creator>
  <cp:lastModifiedBy>Guriga</cp:lastModifiedBy>
  <cp:lastPrinted>2012-12-12T16:37:29Z</cp:lastPrinted>
  <dcterms:created xsi:type="dcterms:W3CDTF">2006-12-02T11:27:14Z</dcterms:created>
  <dcterms:modified xsi:type="dcterms:W3CDTF">2019-11-15T08:28:46Z</dcterms:modified>
</cp:coreProperties>
</file>