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HFFA\2017\október\"/>
    </mc:Choice>
  </mc:AlternateContent>
  <bookViews>
    <workbookView xWindow="0" yWindow="0" windowWidth="23040" windowHeight="9384"/>
  </bookViews>
  <sheets>
    <sheet name="2017" sheetId="1" r:id="rId1"/>
  </sheets>
  <definedNames>
    <definedName name="_xlnm.Print_Area" localSheetId="0">'2017'!$A$1:$D$30</definedName>
  </definedNames>
  <calcPr calcId="152511"/>
</workbook>
</file>

<file path=xl/calcChain.xml><?xml version="1.0" encoding="utf-8"?>
<calcChain xmlns="http://schemas.openxmlformats.org/spreadsheetml/2006/main">
  <c r="E14" i="1" l="1"/>
  <c r="E12" i="1"/>
  <c r="I9" i="1"/>
  <c r="I5" i="1"/>
  <c r="I4" i="1"/>
  <c r="I7" i="1"/>
  <c r="I8" i="1"/>
  <c r="K19" i="1"/>
  <c r="K17" i="1"/>
  <c r="K18" i="1"/>
  <c r="K16" i="1"/>
  <c r="I3" i="1"/>
  <c r="I2" i="1"/>
  <c r="J2" i="1" s="1"/>
  <c r="J13" i="1"/>
  <c r="K14" i="1" s="1"/>
  <c r="D12" i="1"/>
  <c r="D14" i="1"/>
  <c r="C14" i="1"/>
  <c r="C13" i="1" s="1"/>
  <c r="C12" i="1"/>
  <c r="D13" i="1"/>
  <c r="K20" i="1" l="1"/>
  <c r="I6" i="1" s="1"/>
  <c r="I10" i="1" s="1"/>
  <c r="E13" i="1"/>
  <c r="I25" i="1" s="1"/>
  <c r="K10" i="1"/>
</calcChain>
</file>

<file path=xl/sharedStrings.xml><?xml version="1.0" encoding="utf-8"?>
<sst xmlns="http://schemas.openxmlformats.org/spreadsheetml/2006/main" count="78" uniqueCount="73">
  <si>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</si>
  <si>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</si>
  <si>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</si>
  <si>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</si>
  <si>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</si>
  <si>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</si>
  <si>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</si>
  <si>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</si>
  <si>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</si>
  <si>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</si>
  <si>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</si>
  <si>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</si>
  <si>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</si>
  <si>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</si>
  <si>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</si>
  <si>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</si>
  <si>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</si>
  <si>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</si>
  <si>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</si>
  <si>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</si>
  <si>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</si>
  <si>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</si>
  <si>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</si>
  <si>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</si>
  <si>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</si>
  <si>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</si>
  <si>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</si>
  <si>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</si>
  <si>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</si>
  <si>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</si>
  <si>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</si>
  <si>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</si>
  <si>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</si>
  <si>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</si>
  <si>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</si>
  <si>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</si>
  <si>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</si>
  <si>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</si>
  <si>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</si>
  <si>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</si>
  <si>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</si>
  <si>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</si>
  <si>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</si>
  <si>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</si>
  <si>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HFFA személy niylvántartási díj</t>
  </si>
  <si>
    <t>biztosítás külföldre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</si>
  <si>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</si>
  <si>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</si>
  <si>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</si>
  <si>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</si>
  <si>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</si>
  <si>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</si>
  <si>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</si>
  <si>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</si>
  <si>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HFFA tagdíj</t>
  </si>
  <si>
    <t>Eszköz nyilv</t>
  </si>
  <si>
    <t>IPPI, rating</t>
  </si>
  <si>
    <t>mentési alap</t>
  </si>
  <si>
    <t>"a"-ban</t>
  </si>
  <si>
    <t>balesetbizt</t>
  </si>
  <si>
    <t>Kalocsa</t>
  </si>
  <si>
    <t>Pályázat, támogatás</t>
  </si>
  <si>
    <t>Pénzterv 2017. 1000 fő éves befizetésével számolva</t>
  </si>
  <si>
    <t>Képzési bevétel (startk,törzsk,okttanf)</t>
  </si>
  <si>
    <t>balesetbiztosítás</t>
  </si>
  <si>
    <t>TERV 2017</t>
  </si>
  <si>
    <t>Rating EU 100.000 Euro</t>
  </si>
  <si>
    <t>Rating világ 1 m Euro</t>
  </si>
  <si>
    <t>Rating világ 1.6 m Euro</t>
  </si>
  <si>
    <t>Rating világ 1,6 m Euro+acro</t>
  </si>
  <si>
    <t>csak itthon</t>
  </si>
  <si>
    <t>tartozások</t>
  </si>
  <si>
    <t>nem lekötött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</si>
</sst>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1" fillId="9" borderId="1" xfId="1" applyNumberFormat="1" applyFont="1" applyFill="1" applyBorder="1"/>
    <xf numFmtId="164" fontId="11" fillId="5" borderId="1" xfId="1" applyNumberFormat="1" applyFont="1" applyFill="1" applyBorder="1"/>
    <xf numFmtId="164" fontId="11" fillId="3" borderId="1" xfId="1" applyNumberFormat="1" applyFont="1" applyFill="1" applyBorder="1"/>
    <xf numFmtId="164" fontId="11" fillId="8" borderId="1" xfId="1" applyNumberFormat="1" applyFont="1" applyFill="1" applyBorder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3" borderId="5" xfId="0" applyFill="1" applyBorder="1"/>
    <xf numFmtId="0" fontId="0" fillId="3" borderId="1" xfId="0" applyFill="1" applyBorder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164" fontId="4" fillId="0" borderId="0" xfId="1" applyNumberFormat="1" applyFont="1" applyFill="1" applyBorder="1"/>
    <xf numFmtId="164" fontId="0" fillId="9" borderId="0" xfId="0" applyNumberFormat="1" applyFill="1"/>
    <xf numFmtId="0" fontId="0" fillId="9" borderId="0" xfId="0" applyFill="1"/>
    <xf numFmtId="164" fontId="0" fillId="0" borderId="0" xfId="0" applyNumberFormat="1" applyFill="1"/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I24" sqref="I24"/>
    </sheetView>
  </sheetViews>
  <sheetFormatPr defaultRowHeight="13.2" x14ac:dyDescent="0.25"/>
  <cols>
    <col min="1" max="1" width="5.5546875" customWidth="1"/>
    <col min="2" max="2" width="36.109375" customWidth="1"/>
    <col min="3" max="3" width="10.44140625" style="4" hidden="1" customWidth="1"/>
    <col min="4" max="5" width="13.6640625" customWidth="1"/>
    <col min="6" max="6" width="2" customWidth="1"/>
    <col min="7" max="7" width="12.6640625" style="29" customWidth="1"/>
    <col min="8" max="8" width="13.5546875" style="29" customWidth="1"/>
    <col min="9" max="9" width="14.33203125" style="33" customWidth="1"/>
    <col min="10" max="10" width="13" style="33" customWidth="1"/>
    <col min="11" max="11" width="12.44140625" style="33" customWidth="1"/>
    <col min="13" max="13" width="5.5546875" customWidth="1"/>
    <col min="14" max="14" width="7.33203125" customWidth="1"/>
    <col min="15" max="15" width="11" bestFit="1" customWidth="1"/>
  </cols>
  <sheetData>
    <row r="1" spans="1:15" x14ac:dyDescent="0.25">
      <c r="A1" s="71" t="s">
        <v>62</v>
      </c>
      <c r="B1" s="71"/>
      <c r="C1" s="3"/>
      <c r="D1" s="20" t="s">
        <v>65</v>
      </c>
      <c r="E1" s="43">
        <v>43031</v>
      </c>
      <c r="H1" s="46"/>
      <c r="I1" s="38"/>
      <c r="J1" s="47" t="s">
        <v>52</v>
      </c>
      <c r="K1"/>
    </row>
    <row r="2" spans="1:15" x14ac:dyDescent="0.25">
      <c r="A2" s="72" t="s">
        <v>4</v>
      </c>
      <c r="B2" s="9" t="s">
        <v>14</v>
      </c>
      <c r="D2" s="1">
        <v>4962630</v>
      </c>
      <c r="E2" s="1">
        <v>4962630</v>
      </c>
      <c r="H2" s="48" t="s">
        <v>53</v>
      </c>
      <c r="I2" s="49">
        <f>E3</f>
        <v>10888000</v>
      </c>
      <c r="J2" s="50">
        <f>I2*100/10550000</f>
        <v>103.20379146919431</v>
      </c>
      <c r="K2"/>
    </row>
    <row r="3" spans="1:15" x14ac:dyDescent="0.25">
      <c r="A3" s="72"/>
      <c r="B3" s="10" t="s">
        <v>44</v>
      </c>
      <c r="D3" s="27">
        <v>3000000</v>
      </c>
      <c r="E3" s="40">
        <v>10888000</v>
      </c>
      <c r="F3" t="s">
        <v>23</v>
      </c>
      <c r="G3" s="29">
        <v>515500</v>
      </c>
      <c r="H3" s="10" t="s">
        <v>15</v>
      </c>
      <c r="I3" s="22">
        <f>J3*2000+K3*1000</f>
        <v>2018000</v>
      </c>
      <c r="J3" s="51">
        <v>983</v>
      </c>
      <c r="K3" s="52">
        <v>52</v>
      </c>
    </row>
    <row r="4" spans="1:15" x14ac:dyDescent="0.25">
      <c r="A4" s="72"/>
      <c r="B4" s="10" t="s">
        <v>15</v>
      </c>
      <c r="D4" s="22">
        <v>2000000</v>
      </c>
      <c r="E4" s="40" t="s">
        <v>58</v>
      </c>
      <c r="H4" s="10" t="s">
        <v>54</v>
      </c>
      <c r="I4" s="27">
        <f>J4*3000+K4*1500</f>
        <v>3057000</v>
      </c>
      <c r="J4" s="53">
        <v>993</v>
      </c>
      <c r="K4" s="54">
        <v>52</v>
      </c>
    </row>
    <row r="5" spans="1:15" x14ac:dyDescent="0.25">
      <c r="A5" s="72"/>
      <c r="B5" s="11" t="s">
        <v>16</v>
      </c>
      <c r="D5" s="19">
        <v>3400000</v>
      </c>
      <c r="E5" s="40" t="s">
        <v>58</v>
      </c>
      <c r="H5" s="11" t="s">
        <v>55</v>
      </c>
      <c r="I5" s="19">
        <f>J5*3000+K5*5000+L5*1500+M6*2500</f>
        <v>3764500</v>
      </c>
      <c r="J5" s="55">
        <v>1081</v>
      </c>
      <c r="K5" s="55">
        <v>86</v>
      </c>
      <c r="L5" s="63">
        <v>61</v>
      </c>
      <c r="M5" s="63"/>
    </row>
    <row r="6" spans="1:15" x14ac:dyDescent="0.25">
      <c r="A6" s="72"/>
      <c r="B6" s="11" t="s">
        <v>45</v>
      </c>
      <c r="D6" s="19">
        <v>1650000</v>
      </c>
      <c r="E6" s="40" t="s">
        <v>58</v>
      </c>
      <c r="H6" s="11" t="s">
        <v>56</v>
      </c>
      <c r="I6" s="19">
        <f>K20</f>
        <v>1880000</v>
      </c>
      <c r="J6" s="56"/>
      <c r="K6"/>
    </row>
    <row r="7" spans="1:15" x14ac:dyDescent="0.25">
      <c r="A7" s="72"/>
      <c r="B7" s="11" t="s">
        <v>64</v>
      </c>
      <c r="D7" s="19">
        <v>250000</v>
      </c>
      <c r="E7" s="40" t="s">
        <v>58</v>
      </c>
      <c r="H7" s="57" t="s">
        <v>57</v>
      </c>
      <c r="I7" s="31">
        <f>1000*J7+K7*500</f>
        <v>290500</v>
      </c>
      <c r="J7" s="64">
        <v>280</v>
      </c>
      <c r="K7" s="64">
        <v>21</v>
      </c>
    </row>
    <row r="8" spans="1:15" x14ac:dyDescent="0.25">
      <c r="A8" s="72"/>
      <c r="B8" s="11" t="s">
        <v>46</v>
      </c>
      <c r="D8" s="31">
        <v>250000</v>
      </c>
      <c r="E8" s="40" t="s">
        <v>58</v>
      </c>
      <c r="H8" s="18" t="s">
        <v>59</v>
      </c>
      <c r="I8" s="19">
        <f>1000*J8+K8*500</f>
        <v>216500</v>
      </c>
      <c r="J8" s="55">
        <v>212</v>
      </c>
      <c r="K8" s="63">
        <v>9</v>
      </c>
    </row>
    <row r="9" spans="1:15" x14ac:dyDescent="0.25">
      <c r="A9" s="72"/>
      <c r="B9" s="10" t="s">
        <v>63</v>
      </c>
      <c r="D9" s="21">
        <v>500000</v>
      </c>
      <c r="E9" s="40">
        <v>731200</v>
      </c>
      <c r="F9" t="s">
        <v>24</v>
      </c>
      <c r="H9" s="18" t="s">
        <v>60</v>
      </c>
      <c r="I9" s="22">
        <f>J9*2000</f>
        <v>192000</v>
      </c>
      <c r="J9" s="52">
        <v>96</v>
      </c>
    </row>
    <row r="10" spans="1:15" x14ac:dyDescent="0.25">
      <c r="A10" s="72"/>
      <c r="B10" s="11" t="s">
        <v>6</v>
      </c>
      <c r="D10" s="25">
        <v>9000</v>
      </c>
      <c r="E10" s="40">
        <v>7868</v>
      </c>
      <c r="F10" t="s">
        <v>25</v>
      </c>
      <c r="H10" s="18"/>
      <c r="I10" s="40">
        <f>SUM(I3:I9)</f>
        <v>11418500</v>
      </c>
      <c r="K10" s="66">
        <f>I3+I4+I5+I6+I7+I8+I9-I2</f>
        <v>530500</v>
      </c>
      <c r="L10" s="67" t="s">
        <v>71</v>
      </c>
      <c r="O10" s="62"/>
    </row>
    <row r="11" spans="1:15" x14ac:dyDescent="0.25">
      <c r="A11" s="72"/>
      <c r="B11" s="12" t="s">
        <v>61</v>
      </c>
      <c r="D11" s="34">
        <v>200000</v>
      </c>
      <c r="E11" s="41">
        <v>339035</v>
      </c>
      <c r="F11" t="s">
        <v>26</v>
      </c>
    </row>
    <row r="12" spans="1:15" ht="13.8" x14ac:dyDescent="0.25">
      <c r="A12" s="73" t="s">
        <v>0</v>
      </c>
      <c r="B12" s="73"/>
      <c r="C12" s="7">
        <f>SUM(C2:C11)</f>
        <v>0</v>
      </c>
      <c r="D12" s="1">
        <f>SUM(D2:D11)</f>
        <v>16221630</v>
      </c>
      <c r="E12" s="1">
        <f>SUM(E2:E11)</f>
        <v>16928733</v>
      </c>
      <c r="G12" s="44" t="s">
        <v>47</v>
      </c>
      <c r="H12" s="44" t="s">
        <v>48</v>
      </c>
      <c r="I12" s="44" t="s">
        <v>49</v>
      </c>
      <c r="J12" s="44" t="s">
        <v>50</v>
      </c>
    </row>
    <row r="13" spans="1:15" ht="27" customHeight="1" x14ac:dyDescent="0.3">
      <c r="A13" s="13"/>
      <c r="B13" s="14" t="s">
        <v>1</v>
      </c>
      <c r="C13" s="8">
        <f>C12-C14</f>
        <v>0</v>
      </c>
      <c r="D13" s="2">
        <f>D12-D14</f>
        <v>1764630</v>
      </c>
      <c r="E13" s="2">
        <f>E12-E14</f>
        <v>5745547</v>
      </c>
      <c r="G13" s="45">
        <v>1080145</v>
      </c>
      <c r="H13" s="45">
        <v>85770</v>
      </c>
      <c r="I13" s="45">
        <v>4579632</v>
      </c>
      <c r="J13" s="45">
        <f>G13+H13+I13</f>
        <v>5745547</v>
      </c>
    </row>
    <row r="14" spans="1:15" ht="13.8" x14ac:dyDescent="0.25">
      <c r="A14" s="73" t="s">
        <v>2</v>
      </c>
      <c r="B14" s="73"/>
      <c r="C14" s="7">
        <f>SUM(C15:C30)</f>
        <v>0</v>
      </c>
      <c r="D14" s="1">
        <f>SUM(D15:D30)</f>
        <v>14457000</v>
      </c>
      <c r="E14" s="1">
        <f>SUM(E15:E30)</f>
        <v>11183186</v>
      </c>
      <c r="H14" s="44" t="s">
        <v>51</v>
      </c>
      <c r="I14"/>
      <c r="J14"/>
      <c r="K14" s="68">
        <f>J13-I13</f>
        <v>1165915</v>
      </c>
      <c r="L14" t="s">
        <v>72</v>
      </c>
    </row>
    <row r="15" spans="1:15" x14ac:dyDescent="0.25">
      <c r="A15" s="69"/>
      <c r="B15" s="15" t="s">
        <v>5</v>
      </c>
      <c r="C15" s="5"/>
      <c r="D15" s="35">
        <v>2900000</v>
      </c>
      <c r="E15" s="41">
        <v>1899986</v>
      </c>
      <c r="F15" t="s">
        <v>27</v>
      </c>
      <c r="G15" s="29">
        <v>1000000</v>
      </c>
      <c r="H15" s="44">
        <v>0</v>
      </c>
      <c r="I15" s="62"/>
      <c r="J15"/>
      <c r="N15" s="33"/>
    </row>
    <row r="16" spans="1:15" x14ac:dyDescent="0.25">
      <c r="A16" s="69"/>
      <c r="B16" s="15" t="s">
        <v>7</v>
      </c>
      <c r="D16" s="36">
        <v>3300000</v>
      </c>
      <c r="E16" s="41">
        <v>3361750</v>
      </c>
      <c r="F16" t="s">
        <v>28</v>
      </c>
      <c r="H16" s="61" t="s">
        <v>66</v>
      </c>
      <c r="I16" s="58"/>
      <c r="J16" s="19">
        <v>540</v>
      </c>
      <c r="K16" s="19">
        <f>J16*L16</f>
        <v>540000</v>
      </c>
      <c r="L16" s="19">
        <v>1000</v>
      </c>
      <c r="M16">
        <v>300</v>
      </c>
      <c r="N16" s="65">
        <v>250</v>
      </c>
    </row>
    <row r="17" spans="1:14" x14ac:dyDescent="0.25">
      <c r="A17" s="69"/>
      <c r="B17" s="16" t="s">
        <v>3</v>
      </c>
      <c r="D17" s="36">
        <v>1000000</v>
      </c>
      <c r="E17" s="41">
        <v>1100000</v>
      </c>
      <c r="F17" t="s">
        <v>29</v>
      </c>
      <c r="H17" s="61" t="s">
        <v>67</v>
      </c>
      <c r="I17" s="58"/>
      <c r="J17" s="19">
        <v>68</v>
      </c>
      <c r="K17" s="19">
        <f>J17*L17</f>
        <v>204000</v>
      </c>
      <c r="L17" s="19">
        <v>3000</v>
      </c>
      <c r="M17">
        <v>50</v>
      </c>
      <c r="N17" s="65">
        <v>20</v>
      </c>
    </row>
    <row r="18" spans="1:14" x14ac:dyDescent="0.25">
      <c r="A18" s="69"/>
      <c r="B18" s="16" t="s">
        <v>21</v>
      </c>
      <c r="D18" s="37">
        <v>200000</v>
      </c>
      <c r="E18" s="41">
        <v>35000</v>
      </c>
      <c r="F18" t="s">
        <v>30</v>
      </c>
      <c r="G18" s="29">
        <v>200000</v>
      </c>
      <c r="H18" s="60" t="s">
        <v>68</v>
      </c>
      <c r="I18" s="58"/>
      <c r="J18" s="19">
        <v>274</v>
      </c>
      <c r="K18" s="19">
        <f>J18*L18</f>
        <v>1096000</v>
      </c>
      <c r="L18" s="19">
        <v>4000</v>
      </c>
      <c r="M18">
        <v>95</v>
      </c>
      <c r="N18" s="65">
        <v>195</v>
      </c>
    </row>
    <row r="19" spans="1:14" x14ac:dyDescent="0.25">
      <c r="A19" s="69"/>
      <c r="B19" s="16" t="s">
        <v>8</v>
      </c>
      <c r="C19" s="5"/>
      <c r="D19" s="28">
        <v>3000000</v>
      </c>
      <c r="E19" s="42">
        <v>1917261</v>
      </c>
      <c r="F19" t="s">
        <v>31</v>
      </c>
      <c r="G19" s="29">
        <v>320000</v>
      </c>
      <c r="H19" s="60" t="s">
        <v>69</v>
      </c>
      <c r="I19" s="58"/>
      <c r="J19" s="19">
        <v>8</v>
      </c>
      <c r="K19" s="19">
        <f>J19*L19</f>
        <v>40000</v>
      </c>
      <c r="L19" s="19">
        <v>5000</v>
      </c>
      <c r="M19">
        <v>5</v>
      </c>
      <c r="N19" s="65">
        <v>5</v>
      </c>
    </row>
    <row r="20" spans="1:14" x14ac:dyDescent="0.25">
      <c r="A20" s="69"/>
      <c r="B20" s="16" t="s">
        <v>9</v>
      </c>
      <c r="C20" s="5"/>
      <c r="D20" s="28">
        <v>300000</v>
      </c>
      <c r="E20" s="42">
        <v>317938</v>
      </c>
      <c r="F20" t="s">
        <v>32</v>
      </c>
      <c r="G20" s="29">
        <v>100000</v>
      </c>
      <c r="I20"/>
      <c r="J20"/>
      <c r="K20" s="59">
        <f>SUM(K16:K19)</f>
        <v>1880000</v>
      </c>
    </row>
    <row r="21" spans="1:14" x14ac:dyDescent="0.25">
      <c r="A21" s="69"/>
      <c r="B21" s="10" t="s">
        <v>19</v>
      </c>
      <c r="C21" s="5"/>
      <c r="D21" s="24">
        <v>800000</v>
      </c>
      <c r="E21" s="42">
        <v>674148</v>
      </c>
      <c r="F21" t="s">
        <v>33</v>
      </c>
      <c r="L21" t="s">
        <v>70</v>
      </c>
      <c r="M21">
        <v>200</v>
      </c>
      <c r="N21" s="65">
        <v>200</v>
      </c>
    </row>
    <row r="22" spans="1:14" x14ac:dyDescent="0.25">
      <c r="A22" s="69"/>
      <c r="B22" s="10" t="s">
        <v>43</v>
      </c>
      <c r="C22" s="5"/>
      <c r="D22" s="36">
        <v>300000</v>
      </c>
      <c r="E22" s="41"/>
      <c r="F22" t="s">
        <v>34</v>
      </c>
    </row>
    <row r="23" spans="1:14" x14ac:dyDescent="0.25">
      <c r="A23" s="69"/>
      <c r="B23" s="32" t="s">
        <v>22</v>
      </c>
      <c r="C23" s="5"/>
      <c r="D23" s="28">
        <v>500000</v>
      </c>
      <c r="E23" s="42">
        <v>719292</v>
      </c>
      <c r="F23" t="s">
        <v>35</v>
      </c>
    </row>
    <row r="24" spans="1:14" x14ac:dyDescent="0.25">
      <c r="A24" s="69"/>
      <c r="B24" s="17" t="s">
        <v>10</v>
      </c>
      <c r="C24" s="5"/>
      <c r="D24" s="28">
        <v>800000</v>
      </c>
      <c r="E24" s="42">
        <v>229922</v>
      </c>
      <c r="F24" t="s">
        <v>36</v>
      </c>
      <c r="I24" s="68"/>
    </row>
    <row r="25" spans="1:14" x14ac:dyDescent="0.25">
      <c r="A25" s="69"/>
      <c r="B25" s="30" t="s">
        <v>20</v>
      </c>
      <c r="C25" s="6"/>
      <c r="D25" s="28">
        <v>365000</v>
      </c>
      <c r="E25" s="42">
        <v>102730</v>
      </c>
      <c r="F25" t="s">
        <v>37</v>
      </c>
      <c r="G25" s="29">
        <v>20000</v>
      </c>
      <c r="I25" s="68">
        <f>J13-E13</f>
        <v>0</v>
      </c>
    </row>
    <row r="26" spans="1:14" x14ac:dyDescent="0.25">
      <c r="A26" s="69"/>
      <c r="B26" s="18" t="s">
        <v>18</v>
      </c>
      <c r="C26" s="6"/>
      <c r="D26" s="28">
        <v>400000</v>
      </c>
      <c r="E26" s="42">
        <v>306471</v>
      </c>
      <c r="F26" t="s">
        <v>38</v>
      </c>
      <c r="G26" s="29">
        <v>30000</v>
      </c>
    </row>
    <row r="27" spans="1:14" x14ac:dyDescent="0.25">
      <c r="A27" s="69"/>
      <c r="B27" s="18" t="s">
        <v>17</v>
      </c>
      <c r="D27" s="23">
        <v>267000</v>
      </c>
      <c r="E27" s="42">
        <v>285750</v>
      </c>
      <c r="F27" t="s">
        <v>39</v>
      </c>
    </row>
    <row r="28" spans="1:14" x14ac:dyDescent="0.25">
      <c r="A28" s="69"/>
      <c r="B28" s="16" t="s">
        <v>11</v>
      </c>
      <c r="D28" s="28">
        <v>160000</v>
      </c>
      <c r="E28" s="42">
        <v>169000</v>
      </c>
      <c r="F28" t="s">
        <v>40</v>
      </c>
    </row>
    <row r="29" spans="1:14" x14ac:dyDescent="0.25">
      <c r="A29" s="69"/>
      <c r="B29" s="16" t="s">
        <v>12</v>
      </c>
      <c r="D29" s="26">
        <v>65000</v>
      </c>
      <c r="E29" s="42">
        <v>44808</v>
      </c>
      <c r="F29" t="s">
        <v>41</v>
      </c>
      <c r="G29" s="29">
        <v>20000</v>
      </c>
    </row>
    <row r="30" spans="1:14" x14ac:dyDescent="0.25">
      <c r="A30" s="70"/>
      <c r="B30" s="16" t="s">
        <v>13</v>
      </c>
      <c r="D30" s="28">
        <v>100000</v>
      </c>
      <c r="E30" s="42">
        <v>19130</v>
      </c>
      <c r="F30" t="s">
        <v>42</v>
      </c>
    </row>
    <row r="31" spans="1:14" x14ac:dyDescent="0.25">
      <c r="B31" s="39"/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</vt:lpstr>
      <vt:lpstr>'2017'!Nyomtatási_terület</vt:lpstr>
    </vt:vector>
  </TitlesOfParts>
  <Company>HFFA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dell</cp:lastModifiedBy>
  <cp:lastPrinted>2012-12-12T16:37:29Z</cp:lastPrinted>
  <dcterms:created xsi:type="dcterms:W3CDTF">2006-12-02T11:27:14Z</dcterms:created>
  <dcterms:modified xsi:type="dcterms:W3CDTF">2017-10-23T10:00:17Z</dcterms:modified>
</cp:coreProperties>
</file>