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4890"/>
  </bookViews>
  <sheets>
    <sheet name="2016" sheetId="1" r:id="rId1"/>
  </sheets>
  <definedNames>
    <definedName name="_xlnm.Print_Area" localSheetId="0">'2016'!$A$1:$D$30</definedName>
  </definedNames>
  <calcPr calcId="125725"/>
</workbook>
</file>

<file path=xl/calcChain.xml><?xml version="1.0" encoding="utf-8"?>
<calcChain xmlns="http://schemas.openxmlformats.org/spreadsheetml/2006/main">
  <c r="K19" i="1"/>
  <c r="K18"/>
  <c r="K17"/>
  <c r="K16"/>
  <c r="I5"/>
  <c r="I4"/>
  <c r="I8"/>
  <c r="I6"/>
  <c r="I3"/>
  <c r="J3" s="1"/>
  <c r="E14"/>
  <c r="E12"/>
  <c r="J13"/>
  <c r="K20" l="1"/>
  <c r="I7" s="1"/>
  <c r="E13"/>
  <c r="D12"/>
  <c r="D14"/>
  <c r="C14"/>
  <c r="C12"/>
  <c r="C13" l="1"/>
  <c r="D13"/>
</calcChain>
</file>

<file path=xl/sharedStrings.xml><?xml version="1.0" encoding="utf-8"?>
<sst xmlns="http://schemas.openxmlformats.org/spreadsheetml/2006/main" count="75" uniqueCount="67">
  <si>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</si>
  <si>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</si>
  <si>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</si>
  <si>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</si>
  <si>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</si>
  <si>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</si>
  <si>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</si>
  <si>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</si>
  <si>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</si>
  <si>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</si>
  <si>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</si>
  <si>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</si>
  <si>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</si>
  <si>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</si>
  <si>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</si>
  <si>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</si>
  <si>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</si>
  <si>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</si>
  <si>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</si>
  <si>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</si>
  <si>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Képzési kiadások, startkönyv.</t>
  </si>
  <si>
    <t>Internet, honlap</t>
  </si>
  <si>
    <t>Mentési alap</t>
  </si>
  <si>
    <t>EHPU</t>
  </si>
  <si>
    <t>a</t>
  </si>
  <si>
    <t>b</t>
  </si>
  <si>
    <t>á</t>
  </si>
  <si>
    <t>c</t>
  </si>
  <si>
    <t>d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</si>
  <si>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</si>
  <si>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</si>
  <si>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</si>
  <si>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</si>
  <si>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</si>
  <si>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</si>
  <si>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</si>
  <si>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</si>
  <si>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</si>
  <si>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</si>
  <si>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</si>
  <si>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</si>
  <si>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</si>
  <si>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</si>
  <si>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</si>
  <si>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z</t>
  </si>
  <si>
    <t>Hatósági díjak, audit költségek</t>
  </si>
  <si>
    <t>Pályázat</t>
  </si>
  <si>
    <t>Pénzterv 2016. 800 fő éves befizetésével számolva</t>
  </si>
  <si>
    <t>2015-ös tartozások</t>
  </si>
  <si>
    <t>HFFA személy niylvántartási díj</t>
  </si>
  <si>
    <t>biztosítás külföldre</t>
  </si>
  <si>
    <t>TERV 2016</t>
  </si>
  <si>
    <t>Mentési alap (200 fő?)</t>
  </si>
  <si>
    <t>bank</t>
  </si>
  <si>
    <t>kp</t>
  </si>
  <si>
    <t>lekötés</t>
  </si>
  <si>
    <t>összes</t>
  </si>
  <si>
    <t>EURO</t>
  </si>
  <si>
    <t>%</t>
  </si>
  <si>
    <t>"a" tétel</t>
  </si>
  <si>
    <t>(éves, féléves)</t>
  </si>
  <si>
    <t>HFFA tagdíj</t>
  </si>
  <si>
    <t>Eszköz nyilv</t>
  </si>
  <si>
    <t>IPPI, rating</t>
  </si>
  <si>
    <t>mentési alap</t>
  </si>
  <si>
    <t>rating</t>
  </si>
  <si>
    <t>"a"-ban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</si>
</sst>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2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10" fillId="2" borderId="2" xfId="1" applyNumberFormat="1" applyFont="1" applyFill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0" borderId="0" xfId="1" applyNumberFormat="1" applyFont="1" applyFill="1" applyBorder="1"/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164" fontId="4" fillId="6" borderId="1" xfId="1" applyNumberFormat="1" applyFont="1" applyFill="1" applyBorder="1"/>
    <xf numFmtId="164" fontId="0" fillId="6" borderId="1" xfId="1" applyNumberFormat="1" applyFont="1" applyFill="1" applyBorder="1"/>
    <xf numFmtId="164" fontId="4" fillId="7" borderId="1" xfId="1" applyNumberFormat="1" applyFont="1" applyFill="1" applyBorder="1"/>
    <xf numFmtId="164" fontId="0" fillId="7" borderId="1" xfId="1" applyNumberFormat="1" applyFont="1" applyFill="1" applyBorder="1"/>
    <xf numFmtId="0" fontId="0" fillId="0" borderId="0" xfId="0" applyFill="1" applyBorder="1"/>
    <xf numFmtId="49" fontId="0" fillId="0" borderId="1" xfId="0" applyNumberFormat="1" applyFill="1" applyBorder="1" applyAlignment="1"/>
    <xf numFmtId="164" fontId="4" fillId="8" borderId="1" xfId="1" applyNumberFormat="1" applyFont="1" applyFill="1" applyBorder="1"/>
    <xf numFmtId="0" fontId="0" fillId="0" borderId="1" xfId="0" applyFill="1" applyBorder="1" applyAlignment="1"/>
    <xf numFmtId="0" fontId="0" fillId="0" borderId="0" xfId="0" applyFill="1"/>
    <xf numFmtId="164" fontId="11" fillId="9" borderId="1" xfId="1" applyNumberFormat="1" applyFont="1" applyFill="1" applyBorder="1"/>
    <xf numFmtId="164" fontId="11" fillId="5" borderId="1" xfId="1" applyNumberFormat="1" applyFont="1" applyFill="1" applyBorder="1"/>
    <xf numFmtId="164" fontId="11" fillId="3" borderId="1" xfId="1" applyNumberFormat="1" applyFont="1" applyFill="1" applyBorder="1"/>
    <xf numFmtId="164" fontId="11" fillId="8" borderId="1" xfId="1" applyNumberFormat="1" applyFont="1" applyFill="1" applyBorder="1"/>
    <xf numFmtId="164" fontId="1" fillId="0" borderId="1" xfId="1" applyNumberFormat="1" applyFont="1" applyFill="1" applyBorder="1"/>
    <xf numFmtId="0" fontId="0" fillId="0" borderId="3" xfId="0" applyFont="1" applyFill="1" applyBorder="1" applyAlignment="1"/>
    <xf numFmtId="164" fontId="4" fillId="8" borderId="0" xfId="1" applyNumberFormat="1" applyFont="1" applyFill="1" applyBorder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1" xfId="0" applyFont="1" applyFill="1" applyBorder="1"/>
    <xf numFmtId="164" fontId="7" fillId="3" borderId="1" xfId="1" applyNumberFormat="1" applyFont="1" applyFill="1" applyBorder="1"/>
    <xf numFmtId="164" fontId="7" fillId="3" borderId="4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164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16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B1" zoomScaleNormal="100" workbookViewId="0">
      <selection activeCell="L13" sqref="L13"/>
    </sheetView>
  </sheetViews>
  <sheetFormatPr defaultRowHeight="12.75"/>
  <cols>
    <col min="1" max="1" width="5.5703125" customWidth="1"/>
    <col min="2" max="2" width="37.28515625" customWidth="1"/>
    <col min="3" max="3" width="10.42578125" style="4" hidden="1" customWidth="1"/>
    <col min="4" max="5" width="13.7109375" customWidth="1"/>
    <col min="6" max="6" width="2" customWidth="1"/>
    <col min="7" max="7" width="13.85546875" style="30" customWidth="1"/>
    <col min="8" max="8" width="13.5703125" style="30" customWidth="1"/>
    <col min="9" max="9" width="14.42578125" style="34" customWidth="1"/>
    <col min="10" max="10" width="13.85546875" style="34" customWidth="1"/>
    <col min="11" max="11" width="11.140625" style="34" customWidth="1"/>
  </cols>
  <sheetData>
    <row r="1" spans="1:12">
      <c r="A1" s="68" t="s">
        <v>47</v>
      </c>
      <c r="B1" s="68"/>
      <c r="C1" s="3"/>
      <c r="D1" s="20" t="s">
        <v>51</v>
      </c>
      <c r="E1" s="45">
        <v>42416</v>
      </c>
      <c r="H1" s="48"/>
      <c r="I1" s="49"/>
      <c r="J1"/>
      <c r="K1"/>
    </row>
    <row r="2" spans="1:12">
      <c r="A2" s="69" t="s">
        <v>4</v>
      </c>
      <c r="B2" s="9" t="s">
        <v>15</v>
      </c>
      <c r="D2" s="1">
        <v>4860953</v>
      </c>
      <c r="E2" s="1">
        <v>4820882</v>
      </c>
      <c r="H2" s="50"/>
      <c r="I2" s="39"/>
      <c r="J2" s="51" t="s">
        <v>58</v>
      </c>
      <c r="K2"/>
    </row>
    <row r="3" spans="1:12">
      <c r="A3" s="69"/>
      <c r="B3" s="9" t="s">
        <v>48</v>
      </c>
      <c r="D3" s="1"/>
      <c r="E3" s="39">
        <v>314000</v>
      </c>
      <c r="F3" t="s">
        <v>26</v>
      </c>
      <c r="H3" s="52" t="s">
        <v>59</v>
      </c>
      <c r="I3" s="53">
        <f>E4</f>
        <v>3649500</v>
      </c>
      <c r="J3" s="54">
        <f>I3*100/7400000</f>
        <v>49.317567567567565</v>
      </c>
      <c r="K3"/>
    </row>
    <row r="4" spans="1:12">
      <c r="A4" s="69"/>
      <c r="B4" s="10" t="s">
        <v>16</v>
      </c>
      <c r="D4" s="23">
        <v>1600000</v>
      </c>
      <c r="E4" s="42">
        <v>3649500</v>
      </c>
      <c r="F4" t="s">
        <v>24</v>
      </c>
      <c r="H4" s="10" t="s">
        <v>16</v>
      </c>
      <c r="I4" s="23">
        <f>J4*2000+K4*1000</f>
        <v>1106000</v>
      </c>
      <c r="J4" s="55">
        <v>553</v>
      </c>
      <c r="K4" s="56"/>
      <c r="L4" t="s">
        <v>60</v>
      </c>
    </row>
    <row r="5" spans="1:12">
      <c r="A5" s="69"/>
      <c r="B5" s="10" t="s">
        <v>49</v>
      </c>
      <c r="D5" s="28">
        <v>2400000</v>
      </c>
      <c r="E5" s="42" t="s">
        <v>66</v>
      </c>
      <c r="H5" s="10" t="s">
        <v>61</v>
      </c>
      <c r="I5" s="28">
        <f>J5*3000+K5*1500</f>
        <v>1689000</v>
      </c>
      <c r="J5" s="57">
        <v>563</v>
      </c>
      <c r="K5" s="58"/>
      <c r="L5" t="s">
        <v>60</v>
      </c>
    </row>
    <row r="6" spans="1:12">
      <c r="A6" s="69"/>
      <c r="B6" s="11" t="s">
        <v>17</v>
      </c>
      <c r="D6" s="19">
        <v>2500000</v>
      </c>
      <c r="E6" s="42" t="s">
        <v>66</v>
      </c>
      <c r="H6" s="11" t="s">
        <v>62</v>
      </c>
      <c r="I6" s="19">
        <f>J6*3000+K6*5000+L6*2000+M7*3000</f>
        <v>1950000</v>
      </c>
      <c r="J6" s="59">
        <v>580</v>
      </c>
      <c r="K6" s="59">
        <v>42</v>
      </c>
      <c r="L6" s="60"/>
    </row>
    <row r="7" spans="1:12">
      <c r="A7" s="69"/>
      <c r="B7" s="11" t="s">
        <v>50</v>
      </c>
      <c r="D7" s="19">
        <v>700000</v>
      </c>
      <c r="E7" s="42" t="s">
        <v>66</v>
      </c>
      <c r="H7" s="11" t="s">
        <v>63</v>
      </c>
      <c r="I7" s="19">
        <f>K20</f>
        <v>1095000</v>
      </c>
      <c r="J7" s="61"/>
      <c r="K7"/>
    </row>
    <row r="8" spans="1:12">
      <c r="A8" s="69"/>
      <c r="B8" s="11" t="s">
        <v>52</v>
      </c>
      <c r="D8" s="32">
        <v>200000</v>
      </c>
      <c r="E8" s="42" t="s">
        <v>66</v>
      </c>
      <c r="H8" s="62" t="s">
        <v>64</v>
      </c>
      <c r="I8" s="32">
        <f>1000*J8+K8*500</f>
        <v>0</v>
      </c>
      <c r="J8" s="32"/>
      <c r="K8" s="32"/>
    </row>
    <row r="9" spans="1:12">
      <c r="A9" s="69"/>
      <c r="B9" s="10" t="s">
        <v>7</v>
      </c>
      <c r="D9" s="22">
        <v>200000</v>
      </c>
      <c r="E9" s="42">
        <v>189600</v>
      </c>
      <c r="F9" t="s">
        <v>25</v>
      </c>
      <c r="H9" s="63"/>
      <c r="I9" s="41"/>
      <c r="J9" s="41"/>
    </row>
    <row r="10" spans="1:12">
      <c r="A10" s="69"/>
      <c r="B10" s="11" t="s">
        <v>6</v>
      </c>
      <c r="D10" s="26">
        <v>20000</v>
      </c>
      <c r="E10" s="42">
        <v>10</v>
      </c>
      <c r="F10" t="s">
        <v>27</v>
      </c>
    </row>
    <row r="11" spans="1:12">
      <c r="A11" s="69"/>
      <c r="B11" s="12" t="s">
        <v>46</v>
      </c>
      <c r="D11" s="35"/>
      <c r="E11" s="43"/>
      <c r="F11" t="s">
        <v>28</v>
      </c>
    </row>
    <row r="12" spans="1:12" ht="15">
      <c r="A12" s="70" t="s">
        <v>0</v>
      </c>
      <c r="B12" s="70"/>
      <c r="C12" s="7">
        <f>SUM(C2:C11)</f>
        <v>0</v>
      </c>
      <c r="D12" s="1">
        <f>SUM(D2:D11)</f>
        <v>12480953</v>
      </c>
      <c r="E12" s="1">
        <f>SUM(E2:E11)</f>
        <v>8973992</v>
      </c>
      <c r="G12" s="46" t="s">
        <v>53</v>
      </c>
      <c r="H12" s="46" t="s">
        <v>54</v>
      </c>
      <c r="I12" s="46" t="s">
        <v>55</v>
      </c>
      <c r="J12" s="46" t="s">
        <v>56</v>
      </c>
    </row>
    <row r="13" spans="1:12" ht="27" customHeight="1">
      <c r="A13" s="13"/>
      <c r="B13" s="14" t="s">
        <v>1</v>
      </c>
      <c r="C13" s="8">
        <f>C12-C14</f>
        <v>0</v>
      </c>
      <c r="D13" s="2">
        <f>D12-D14</f>
        <v>1280953</v>
      </c>
      <c r="E13" s="2">
        <f>E12-E14</f>
        <v>7632992</v>
      </c>
      <c r="G13" s="47">
        <v>2996587</v>
      </c>
      <c r="H13" s="47">
        <v>85631</v>
      </c>
      <c r="I13" s="47">
        <v>4550774</v>
      </c>
      <c r="J13" s="47">
        <f>G13+H13+I13</f>
        <v>7632992</v>
      </c>
    </row>
    <row r="14" spans="1:12" ht="15">
      <c r="A14" s="70" t="s">
        <v>2</v>
      </c>
      <c r="B14" s="70"/>
      <c r="C14" s="7">
        <f>SUM(C15:C30)</f>
        <v>0</v>
      </c>
      <c r="D14" s="1">
        <f>SUM(D15:D30)</f>
        <v>11200000</v>
      </c>
      <c r="E14" s="1">
        <f>SUM(E15:E30)</f>
        <v>1341000</v>
      </c>
      <c r="H14" s="46" t="s">
        <v>57</v>
      </c>
      <c r="I14"/>
      <c r="J14"/>
    </row>
    <row r="15" spans="1:12">
      <c r="A15" s="66"/>
      <c r="B15" s="15" t="s">
        <v>5</v>
      </c>
      <c r="C15" s="5"/>
      <c r="D15" s="36">
        <v>1600000</v>
      </c>
      <c r="E15" s="43"/>
      <c r="F15" t="s">
        <v>29</v>
      </c>
      <c r="H15" s="46">
        <v>0</v>
      </c>
      <c r="I15"/>
      <c r="J15"/>
    </row>
    <row r="16" spans="1:12">
      <c r="A16" s="66"/>
      <c r="B16" s="15" t="s">
        <v>8</v>
      </c>
      <c r="D16" s="37">
        <v>2400000</v>
      </c>
      <c r="E16" s="43">
        <v>56250</v>
      </c>
      <c r="F16" t="s">
        <v>30</v>
      </c>
      <c r="G16" s="21"/>
      <c r="I16" s="64" t="s">
        <v>65</v>
      </c>
      <c r="J16" s="19">
        <v>263</v>
      </c>
      <c r="K16" s="19">
        <f>J16*L16</f>
        <v>263000</v>
      </c>
      <c r="L16" s="19">
        <v>1000</v>
      </c>
    </row>
    <row r="17" spans="1:12">
      <c r="A17" s="66"/>
      <c r="B17" s="16" t="s">
        <v>3</v>
      </c>
      <c r="D17" s="37">
        <v>800000</v>
      </c>
      <c r="E17" s="43"/>
      <c r="F17" t="s">
        <v>31</v>
      </c>
      <c r="G17" s="21"/>
      <c r="I17" s="64" t="s">
        <v>65</v>
      </c>
      <c r="J17" s="19">
        <v>168</v>
      </c>
      <c r="K17" s="19">
        <f>J17*L17</f>
        <v>672000</v>
      </c>
      <c r="L17" s="19">
        <v>4000</v>
      </c>
    </row>
    <row r="18" spans="1:12">
      <c r="A18" s="66"/>
      <c r="B18" s="16" t="s">
        <v>22</v>
      </c>
      <c r="D18" s="38">
        <v>400000</v>
      </c>
      <c r="E18" s="43"/>
      <c r="F18" t="s">
        <v>32</v>
      </c>
      <c r="G18" s="21"/>
      <c r="I18" s="64" t="s">
        <v>65</v>
      </c>
      <c r="J18" s="19">
        <v>40</v>
      </c>
      <c r="K18" s="19">
        <f t="shared" ref="K18:K19" si="0">J18*L18</f>
        <v>120000</v>
      </c>
      <c r="L18" s="19">
        <v>3000</v>
      </c>
    </row>
    <row r="19" spans="1:12">
      <c r="A19" s="66"/>
      <c r="B19" s="16" t="s">
        <v>9</v>
      </c>
      <c r="C19" s="5"/>
      <c r="D19" s="29">
        <v>2500000</v>
      </c>
      <c r="E19" s="44">
        <v>310600</v>
      </c>
      <c r="F19" t="s">
        <v>33</v>
      </c>
      <c r="G19" s="21"/>
      <c r="I19" s="64" t="s">
        <v>65</v>
      </c>
      <c r="J19" s="19">
        <v>8</v>
      </c>
      <c r="K19" s="19">
        <f t="shared" si="0"/>
        <v>40000</v>
      </c>
      <c r="L19" s="19">
        <v>5000</v>
      </c>
    </row>
    <row r="20" spans="1:12">
      <c r="A20" s="66"/>
      <c r="B20" s="16" t="s">
        <v>10</v>
      </c>
      <c r="C20" s="5"/>
      <c r="D20" s="29">
        <v>500000</v>
      </c>
      <c r="E20" s="44">
        <v>128940</v>
      </c>
      <c r="F20" t="s">
        <v>34</v>
      </c>
      <c r="G20" s="21"/>
      <c r="I20"/>
      <c r="J20"/>
      <c r="K20" s="65">
        <f>SUM(K16:K19)</f>
        <v>1095000</v>
      </c>
    </row>
    <row r="21" spans="1:12">
      <c r="A21" s="66"/>
      <c r="B21" s="10" t="s">
        <v>20</v>
      </c>
      <c r="C21" s="5"/>
      <c r="D21" s="25">
        <v>200000</v>
      </c>
      <c r="E21" s="44">
        <v>97972</v>
      </c>
      <c r="F21" t="s">
        <v>35</v>
      </c>
      <c r="G21" s="21"/>
    </row>
    <row r="22" spans="1:12">
      <c r="A22" s="66"/>
      <c r="B22" s="10" t="s">
        <v>45</v>
      </c>
      <c r="C22" s="5"/>
      <c r="D22" s="37">
        <v>150000</v>
      </c>
      <c r="E22" s="43">
        <v>28092</v>
      </c>
      <c r="F22" t="s">
        <v>36</v>
      </c>
    </row>
    <row r="23" spans="1:12">
      <c r="A23" s="66"/>
      <c r="B23" s="33" t="s">
        <v>23</v>
      </c>
      <c r="C23" s="5"/>
      <c r="D23" s="29">
        <v>500000</v>
      </c>
      <c r="E23" s="44">
        <v>173394</v>
      </c>
      <c r="F23" t="s">
        <v>37</v>
      </c>
    </row>
    <row r="24" spans="1:12">
      <c r="A24" s="66"/>
      <c r="B24" s="17" t="s">
        <v>11</v>
      </c>
      <c r="C24" s="5"/>
      <c r="D24" s="29">
        <v>500000</v>
      </c>
      <c r="E24" s="44">
        <v>4690</v>
      </c>
      <c r="F24" t="s">
        <v>38</v>
      </c>
    </row>
    <row r="25" spans="1:12">
      <c r="A25" s="66"/>
      <c r="B25" s="31" t="s">
        <v>21</v>
      </c>
      <c r="C25" s="6"/>
      <c r="D25" s="29">
        <v>300000</v>
      </c>
      <c r="E25" s="44">
        <v>254000</v>
      </c>
      <c r="F25" t="s">
        <v>39</v>
      </c>
    </row>
    <row r="26" spans="1:12">
      <c r="A26" s="66"/>
      <c r="B26" s="18" t="s">
        <v>19</v>
      </c>
      <c r="C26" s="6"/>
      <c r="D26" s="29">
        <v>400000</v>
      </c>
      <c r="E26" s="44"/>
      <c r="F26" t="s">
        <v>40</v>
      </c>
    </row>
    <row r="27" spans="1:12">
      <c r="A27" s="66"/>
      <c r="B27" s="18" t="s">
        <v>18</v>
      </c>
      <c r="D27" s="24">
        <v>250000</v>
      </c>
      <c r="E27" s="44">
        <v>266700</v>
      </c>
      <c r="F27" t="s">
        <v>41</v>
      </c>
    </row>
    <row r="28" spans="1:12">
      <c r="A28" s="66"/>
      <c r="B28" s="16" t="s">
        <v>12</v>
      </c>
      <c r="D28" s="29">
        <v>500000</v>
      </c>
      <c r="E28" s="44">
        <v>7703</v>
      </c>
      <c r="F28" t="s">
        <v>42</v>
      </c>
    </row>
    <row r="29" spans="1:12">
      <c r="A29" s="66"/>
      <c r="B29" s="16" t="s">
        <v>13</v>
      </c>
      <c r="D29" s="27">
        <v>100000</v>
      </c>
      <c r="E29" s="44">
        <v>12659</v>
      </c>
      <c r="F29" t="s">
        <v>43</v>
      </c>
    </row>
    <row r="30" spans="1:12">
      <c r="A30" s="67"/>
      <c r="B30" s="16" t="s">
        <v>14</v>
      </c>
      <c r="D30" s="29">
        <v>100000</v>
      </c>
      <c r="E30" s="44"/>
      <c r="F30" t="s">
        <v>44</v>
      </c>
    </row>
    <row r="31" spans="1:12">
      <c r="B31" s="40"/>
    </row>
  </sheetData>
  <mergeCells count="5">
    <mergeCell ref="A15:A30"/>
    <mergeCell ref="A1:B1"/>
    <mergeCell ref="A2:A11"/>
    <mergeCell ref="A12:B12"/>
    <mergeCell ref="A14:B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2016</vt:lpstr>
      <vt:lpstr>'2016'!Nyomtatási_terület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Guriga</cp:lastModifiedBy>
  <cp:lastPrinted>2012-12-12T16:37:29Z</cp:lastPrinted>
  <dcterms:created xsi:type="dcterms:W3CDTF">2006-12-02T11:27:14Z</dcterms:created>
  <dcterms:modified xsi:type="dcterms:W3CDTF">2016-02-16T18:21:48Z</dcterms:modified>
</cp:coreProperties>
</file>