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3" sheetId="1" r:id="rId1"/>
  </sheets>
  <definedNames>
    <definedName name="_xlnm.Print_Area" localSheetId="0">'2013'!$A$1:$E$35</definedName>
  </definedNames>
  <calcPr fullCalcOnLoad="1"/>
</workbook>
</file>

<file path=xl/sharedStrings.xml><?xml version="1.0" encoding="utf-8"?>
<sst xmlns="http://schemas.openxmlformats.org/spreadsheetml/2006/main" count="95" uniqueCount="81">
  <si>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</si>
  <si>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</si>
  <si>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</si>
  <si>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</si>
  <si>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</si>
  <si>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</si>
  <si>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</si>
  <si>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</si>
  <si>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</si>
  <si>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</si>
  <si>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</si>
  <si>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</si>
  <si>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</si>
  <si>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</si>
  <si>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</si>
  <si>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</si>
  <si>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</si>
  <si>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</si>
  <si>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</si>
  <si>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</si>
  <si>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</si>
  <si>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</si>
  <si>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</si>
  <si>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</si>
  <si>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</si>
  <si>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</si>
  <si>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</si>
  <si>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</si>
  <si>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Mentési alap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</si>
  <si>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</si>
  <si>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</si>
  <si>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</si>
  <si>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</si>
  <si>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</si>
  <si>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</si>
  <si>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</si>
  <si>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</si>
  <si>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</si>
  <si>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</si>
  <si>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</si>
  <si>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</si>
  <si>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</si>
  <si>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</si>
  <si>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</si>
  <si>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</si>
  <si>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</si>
  <si>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</si>
  <si>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</si>
  <si>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</si>
  <si>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</si>
  <si>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</si>
  <si>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</si>
  <si>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</si>
  <si>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</si>
  <si>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</si>
  <si>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</si>
  <si>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</si>
  <si>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</si>
  <si>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</si>
  <si>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</si>
  <si>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</si>
  <si>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</si>
  <si>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</si>
  <si>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</si>
  <si>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</si>
  <si>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EURO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</si>
  <si>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</si>
  <si>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</si>
  <si>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</si>
  <si>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</si>
  <si>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</si>
  <si>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</si>
  <si>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</si>
  <si>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</si>
  <si>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(szóló, tandem)</t>
  </si>
  <si>
    <t>NCA pályázat , SárkAlapítv, MRSz világj.</t>
  </si>
  <si>
    <t>TERV 2014</t>
  </si>
  <si>
    <t>Pénzterv 2014. 800 éves és 200 féléves díjjal számolva</t>
  </si>
  <si>
    <t>2013-as tartozások</t>
  </si>
  <si>
    <t>2013-ban fiz.</t>
  </si>
  <si>
    <t>elszámolás 01.31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</si>
</sst>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3" fillId="0" borderId="10" xfId="40" applyNumberFormat="1" applyFont="1" applyFill="1" applyBorder="1" applyAlignment="1">
      <alignment/>
    </xf>
    <xf numFmtId="164" fontId="8" fillId="3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3" fillId="0" borderId="11" xfId="40" applyNumberFormat="1" applyFont="1" applyFill="1" applyBorder="1" applyAlignment="1">
      <alignment/>
    </xf>
    <xf numFmtId="164" fontId="8" fillId="33" borderId="11" xfId="4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3" fillId="0" borderId="10" xfId="40" applyNumberFormat="1" applyFont="1" applyBorder="1" applyAlignment="1">
      <alignment horizontal="center"/>
    </xf>
    <xf numFmtId="164" fontId="0" fillId="0" borderId="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40" borderId="10" xfId="0" applyFont="1" applyFill="1" applyBorder="1" applyAlignment="1">
      <alignment horizontal="center"/>
    </xf>
    <xf numFmtId="164" fontId="8" fillId="40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164" fontId="0" fillId="4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A1">
      <selection activeCell="L11" sqref="L11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5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9" t="s">
        <v>77</v>
      </c>
      <c r="B1" s="59"/>
      <c r="C1" s="3"/>
      <c r="D1" s="21" t="s">
        <v>76</v>
      </c>
      <c r="F1" s="21" t="s">
        <v>80</v>
      </c>
      <c r="H1" s="56"/>
      <c r="I1" s="35" t="s">
        <v>66</v>
      </c>
      <c r="J1" s="49">
        <f>J2+J3</f>
        <v>10462500</v>
      </c>
    </row>
    <row r="2" spans="1:11" ht="12.75">
      <c r="A2" s="60" t="s">
        <v>5</v>
      </c>
      <c r="B2" s="9" t="s">
        <v>17</v>
      </c>
      <c r="D2" s="1">
        <v>4593530</v>
      </c>
      <c r="F2" s="1">
        <v>4536351</v>
      </c>
      <c r="I2" s="44" t="s">
        <v>79</v>
      </c>
      <c r="J2" s="1">
        <v>42000</v>
      </c>
      <c r="K2" s="47" t="s">
        <v>71</v>
      </c>
    </row>
    <row r="3" spans="1:11" ht="12.75">
      <c r="A3" s="60"/>
      <c r="B3" s="9" t="s">
        <v>78</v>
      </c>
      <c r="D3" s="1">
        <v>530000</v>
      </c>
      <c r="F3" s="45">
        <v>244000</v>
      </c>
      <c r="G3" t="s">
        <v>42</v>
      </c>
      <c r="I3" s="42" t="s">
        <v>36</v>
      </c>
      <c r="J3" s="43">
        <f>F4</f>
        <v>10420500</v>
      </c>
      <c r="K3" s="48">
        <f>J1*100/16700000</f>
        <v>62.6497005988024</v>
      </c>
    </row>
    <row r="4" spans="1:13" ht="12.75">
      <c r="A4" s="60"/>
      <c r="B4" s="10" t="s">
        <v>16</v>
      </c>
      <c r="D4" s="24">
        <v>5000000</v>
      </c>
      <c r="F4" s="45">
        <v>10420500</v>
      </c>
      <c r="G4" t="s">
        <v>39</v>
      </c>
      <c r="I4" s="10" t="s">
        <v>37</v>
      </c>
      <c r="J4" s="24">
        <f>K4*4500+L4*5000</f>
        <v>3037500</v>
      </c>
      <c r="K4" s="33">
        <v>675</v>
      </c>
      <c r="M4" t="s">
        <v>73</v>
      </c>
    </row>
    <row r="5" spans="1:11" ht="12.75">
      <c r="A5" s="60"/>
      <c r="B5" s="10" t="s">
        <v>27</v>
      </c>
      <c r="D5" s="25">
        <v>1800000</v>
      </c>
      <c r="F5" s="44" t="s">
        <v>43</v>
      </c>
      <c r="H5" s="26">
        <v>465000</v>
      </c>
      <c r="I5" s="19" t="s">
        <v>27</v>
      </c>
      <c r="J5" s="25">
        <f>2000*K5</f>
        <v>1350000</v>
      </c>
      <c r="K5" s="33">
        <v>675</v>
      </c>
    </row>
    <row r="6" spans="1:11" ht="12.75">
      <c r="A6" s="60"/>
      <c r="B6" s="10" t="s">
        <v>18</v>
      </c>
      <c r="D6" s="26">
        <v>1800000</v>
      </c>
      <c r="F6" s="44" t="s">
        <v>43</v>
      </c>
      <c r="H6" s="26">
        <v>300000</v>
      </c>
      <c r="I6" s="10" t="s">
        <v>18</v>
      </c>
      <c r="J6" s="26">
        <f>2000*K6</f>
        <v>1340000</v>
      </c>
      <c r="K6" s="33">
        <v>670</v>
      </c>
    </row>
    <row r="7" spans="1:11" ht="12.75">
      <c r="A7" s="60"/>
      <c r="B7" s="10" t="s">
        <v>22</v>
      </c>
      <c r="D7" s="31">
        <v>3600000</v>
      </c>
      <c r="F7" s="44" t="s">
        <v>43</v>
      </c>
      <c r="H7" s="22"/>
      <c r="I7" s="10" t="s">
        <v>22</v>
      </c>
      <c r="J7" s="31">
        <f>4000*K7</f>
        <v>2700000</v>
      </c>
      <c r="K7" s="33">
        <v>675</v>
      </c>
    </row>
    <row r="8" spans="1:13" ht="12.75">
      <c r="A8" s="60"/>
      <c r="B8" s="11" t="s">
        <v>19</v>
      </c>
      <c r="D8" s="20">
        <v>3000000</v>
      </c>
      <c r="F8" s="44" t="s">
        <v>43</v>
      </c>
      <c r="H8" s="22"/>
      <c r="I8" s="11" t="s">
        <v>38</v>
      </c>
      <c r="J8" s="20">
        <f>K8*3000+L8*5000</f>
        <v>2100000</v>
      </c>
      <c r="K8" s="33">
        <v>700</v>
      </c>
      <c r="M8" t="s">
        <v>74</v>
      </c>
    </row>
    <row r="9" spans="1:11" ht="12.75">
      <c r="A9" s="60"/>
      <c r="B9" s="11" t="s">
        <v>23</v>
      </c>
      <c r="D9" s="20">
        <v>1000000</v>
      </c>
      <c r="F9" s="44" t="s">
        <v>43</v>
      </c>
      <c r="H9" s="22"/>
      <c r="I9" s="11" t="s">
        <v>23</v>
      </c>
      <c r="J9" s="23"/>
      <c r="K9" s="22"/>
    </row>
    <row r="10" spans="1:11" ht="12.75">
      <c r="A10" s="60"/>
      <c r="B10" s="11" t="s">
        <v>31</v>
      </c>
      <c r="D10" s="37">
        <v>500000</v>
      </c>
      <c r="F10" s="44" t="s">
        <v>43</v>
      </c>
      <c r="H10" s="26">
        <v>237000</v>
      </c>
      <c r="I10" s="41" t="s">
        <v>40</v>
      </c>
      <c r="J10" s="37">
        <f>1000*K10</f>
        <v>0</v>
      </c>
      <c r="K10" s="33"/>
    </row>
    <row r="11" spans="1:10" ht="12.75">
      <c r="A11" s="60"/>
      <c r="B11" s="10" t="s">
        <v>8</v>
      </c>
      <c r="D11" s="23">
        <v>500000</v>
      </c>
      <c r="F11" s="45">
        <v>8600</v>
      </c>
      <c r="G11" t="s">
        <v>41</v>
      </c>
      <c r="I11" s="33"/>
      <c r="J11" s="33"/>
    </row>
    <row r="12" spans="1:9" ht="12.75">
      <c r="A12" s="60"/>
      <c r="B12" s="11" t="s">
        <v>7</v>
      </c>
      <c r="D12" s="29">
        <v>200000</v>
      </c>
      <c r="F12" s="45">
        <v>2014</v>
      </c>
      <c r="G12" t="s">
        <v>44</v>
      </c>
      <c r="I12" s="50"/>
    </row>
    <row r="13" spans="1:7" ht="12.75">
      <c r="A13" s="60"/>
      <c r="B13" s="12" t="s">
        <v>75</v>
      </c>
      <c r="D13" s="29"/>
      <c r="F13" s="45"/>
      <c r="G13" t="s">
        <v>45</v>
      </c>
    </row>
    <row r="14" spans="1:11" ht="15">
      <c r="A14" s="61" t="s">
        <v>0</v>
      </c>
      <c r="B14" s="61"/>
      <c r="C14" s="7">
        <f>SUM(C2:C13)</f>
        <v>0</v>
      </c>
      <c r="D14" s="1">
        <f>SUM(D2:D13)</f>
        <v>22523530</v>
      </c>
      <c r="F14" s="1">
        <f>SUM(F2:F13)</f>
        <v>15211465</v>
      </c>
      <c r="H14" s="39" t="s">
        <v>32</v>
      </c>
      <c r="I14" s="39" t="s">
        <v>33</v>
      </c>
      <c r="J14" s="39" t="s">
        <v>34</v>
      </c>
      <c r="K14" s="39" t="s">
        <v>35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2663530</v>
      </c>
      <c r="F15" s="2">
        <f>F14-F16</f>
        <v>10244987</v>
      </c>
      <c r="H15" s="40">
        <v>6094571</v>
      </c>
      <c r="I15" s="40">
        <v>66438</v>
      </c>
      <c r="J15" s="40">
        <v>4083978</v>
      </c>
      <c r="K15" s="40">
        <f>H15+I15+J15</f>
        <v>10244987</v>
      </c>
    </row>
    <row r="16" spans="1:9" ht="15">
      <c r="A16" s="61" t="s">
        <v>2</v>
      </c>
      <c r="B16" s="61"/>
      <c r="C16" s="7">
        <f>SUM(C17:C35)</f>
        <v>0</v>
      </c>
      <c r="D16" s="1">
        <f>SUM(D17:D35)</f>
        <v>19860000</v>
      </c>
      <c r="F16" s="1">
        <f>SUM(F17:F35)</f>
        <v>4966478</v>
      </c>
      <c r="I16" s="39" t="s">
        <v>65</v>
      </c>
    </row>
    <row r="17" spans="1:13" ht="12.75" customHeight="1">
      <c r="A17" s="57" t="s">
        <v>30</v>
      </c>
      <c r="B17" s="15" t="s">
        <v>3</v>
      </c>
      <c r="D17" s="52">
        <v>5000000</v>
      </c>
      <c r="F17" s="45">
        <v>3037500</v>
      </c>
      <c r="G17" t="s">
        <v>46</v>
      </c>
      <c r="I17" s="39">
        <v>102.1</v>
      </c>
      <c r="J17" s="46" t="s">
        <v>67</v>
      </c>
      <c r="K17" s="23"/>
      <c r="L17" s="23">
        <f>K17*M17</f>
        <v>0</v>
      </c>
      <c r="M17" s="23">
        <v>1000</v>
      </c>
    </row>
    <row r="18" spans="1:13" ht="12.75">
      <c r="A18" s="57"/>
      <c r="B18" s="11" t="s">
        <v>27</v>
      </c>
      <c r="D18" s="51">
        <v>2340000</v>
      </c>
      <c r="F18" s="45"/>
      <c r="G18" t="s">
        <v>47</v>
      </c>
      <c r="J18" s="46" t="s">
        <v>67</v>
      </c>
      <c r="K18" s="23"/>
      <c r="L18" s="23">
        <f>K18*M18</f>
        <v>0</v>
      </c>
      <c r="M18" s="23">
        <v>4000</v>
      </c>
    </row>
    <row r="19" spans="1:13" ht="12.75">
      <c r="A19" s="57"/>
      <c r="B19" s="16" t="s">
        <v>6</v>
      </c>
      <c r="C19" s="5"/>
      <c r="D19" s="53">
        <v>2100000</v>
      </c>
      <c r="F19" s="45">
        <v>49620</v>
      </c>
      <c r="G19" t="s">
        <v>48</v>
      </c>
      <c r="I19"/>
      <c r="J19" s="46" t="s">
        <v>67</v>
      </c>
      <c r="K19" s="23"/>
      <c r="L19" s="23">
        <f aca="true" t="shared" si="0" ref="L19:L24">K19*M19</f>
        <v>0</v>
      </c>
      <c r="M19" s="23">
        <v>3000</v>
      </c>
    </row>
    <row r="20" spans="1:13" ht="12.75">
      <c r="A20" s="57"/>
      <c r="B20" s="16" t="s">
        <v>9</v>
      </c>
      <c r="D20" s="54">
        <v>1900000</v>
      </c>
      <c r="F20" s="45">
        <v>56250</v>
      </c>
      <c r="G20" t="s">
        <v>49</v>
      </c>
      <c r="J20" s="46" t="s">
        <v>67</v>
      </c>
      <c r="K20" s="23"/>
      <c r="L20" s="23">
        <f t="shared" si="0"/>
        <v>0</v>
      </c>
      <c r="M20" s="23">
        <v>4000</v>
      </c>
    </row>
    <row r="21" spans="1:13" ht="12.75">
      <c r="A21" s="57"/>
      <c r="B21" s="17" t="s">
        <v>4</v>
      </c>
      <c r="D21" s="54">
        <v>1200000</v>
      </c>
      <c r="F21" s="45">
        <v>840000</v>
      </c>
      <c r="G21" t="s">
        <v>50</v>
      </c>
      <c r="J21" s="46" t="s">
        <v>68</v>
      </c>
      <c r="K21" s="23"/>
      <c r="L21" s="23">
        <f t="shared" si="0"/>
        <v>0</v>
      </c>
      <c r="M21" s="23">
        <v>4000</v>
      </c>
    </row>
    <row r="22" spans="1:13" ht="12.75">
      <c r="A22" s="57"/>
      <c r="B22" s="17" t="s">
        <v>28</v>
      </c>
      <c r="D22" s="55">
        <v>450000</v>
      </c>
      <c r="F22" s="45"/>
      <c r="G22" t="s">
        <v>51</v>
      </c>
      <c r="J22" s="46" t="s">
        <v>69</v>
      </c>
      <c r="K22" s="23"/>
      <c r="L22" s="23">
        <f t="shared" si="0"/>
        <v>0</v>
      </c>
      <c r="M22" s="23">
        <v>5000</v>
      </c>
    </row>
    <row r="23" spans="1:13" ht="12.75">
      <c r="A23" s="57"/>
      <c r="B23" s="17" t="s">
        <v>10</v>
      </c>
      <c r="C23" s="5"/>
      <c r="D23" s="32">
        <v>2500000</v>
      </c>
      <c r="F23" s="45">
        <v>205800</v>
      </c>
      <c r="G23" t="s">
        <v>52</v>
      </c>
      <c r="J23" s="46" t="s">
        <v>69</v>
      </c>
      <c r="K23" s="23"/>
      <c r="L23" s="23">
        <f t="shared" si="0"/>
        <v>0</v>
      </c>
      <c r="M23" s="23">
        <v>6000</v>
      </c>
    </row>
    <row r="24" spans="1:13" ht="12.75">
      <c r="A24" s="57"/>
      <c r="B24" s="17" t="s">
        <v>11</v>
      </c>
      <c r="C24" s="5"/>
      <c r="D24" s="32">
        <v>1000000</v>
      </c>
      <c r="F24" s="45">
        <v>40010</v>
      </c>
      <c r="G24" t="s">
        <v>53</v>
      </c>
      <c r="J24" s="46" t="s">
        <v>70</v>
      </c>
      <c r="K24" s="23"/>
      <c r="L24" s="23">
        <f t="shared" si="0"/>
        <v>0</v>
      </c>
      <c r="M24" s="23">
        <v>1000</v>
      </c>
    </row>
    <row r="25" spans="1:8" ht="12.75">
      <c r="A25" s="57"/>
      <c r="B25" s="10" t="s">
        <v>25</v>
      </c>
      <c r="C25" s="5"/>
      <c r="D25" s="28">
        <v>500000</v>
      </c>
      <c r="F25" s="45"/>
      <c r="G25" t="s">
        <v>54</v>
      </c>
      <c r="H25" s="50"/>
    </row>
    <row r="26" spans="1:7" ht="12.75">
      <c r="A26" s="57"/>
      <c r="B26" s="10" t="s">
        <v>24</v>
      </c>
      <c r="C26" s="5"/>
      <c r="D26" s="54">
        <v>200000</v>
      </c>
      <c r="F26" s="45"/>
      <c r="G26" t="s">
        <v>55</v>
      </c>
    </row>
    <row r="27" spans="1:7" ht="12.75">
      <c r="A27" s="57"/>
      <c r="B27" s="10" t="s">
        <v>72</v>
      </c>
      <c r="C27" s="5"/>
      <c r="D27" s="54">
        <v>300000</v>
      </c>
      <c r="F27" s="45"/>
      <c r="G27" t="s">
        <v>56</v>
      </c>
    </row>
    <row r="28" spans="1:7" ht="12.75">
      <c r="A28" s="57"/>
      <c r="B28" s="38" t="s">
        <v>29</v>
      </c>
      <c r="C28" s="5"/>
      <c r="D28" s="32">
        <v>500000</v>
      </c>
      <c r="F28" s="45">
        <v>129965</v>
      </c>
      <c r="G28" t="s">
        <v>57</v>
      </c>
    </row>
    <row r="29" spans="1:7" ht="12.75">
      <c r="A29" s="57"/>
      <c r="B29" s="18" t="s">
        <v>12</v>
      </c>
      <c r="C29" s="5"/>
      <c r="D29" s="32">
        <v>200000</v>
      </c>
      <c r="F29" s="45">
        <v>30481</v>
      </c>
      <c r="G29" t="s">
        <v>58</v>
      </c>
    </row>
    <row r="30" spans="1:7" ht="12.75">
      <c r="A30" s="57"/>
      <c r="B30" s="36" t="s">
        <v>26</v>
      </c>
      <c r="C30" s="6"/>
      <c r="D30" s="32">
        <v>400000</v>
      </c>
      <c r="F30" s="45"/>
      <c r="G30" t="s">
        <v>59</v>
      </c>
    </row>
    <row r="31" spans="1:7" ht="12.75">
      <c r="A31" s="57"/>
      <c r="B31" s="19" t="s">
        <v>21</v>
      </c>
      <c r="C31" s="6"/>
      <c r="D31" s="32">
        <v>450000</v>
      </c>
      <c r="F31" s="45">
        <v>326400</v>
      </c>
      <c r="G31" t="s">
        <v>60</v>
      </c>
    </row>
    <row r="32" spans="1:8" ht="12.75">
      <c r="A32" s="57"/>
      <c r="B32" s="19" t="s">
        <v>20</v>
      </c>
      <c r="D32" s="27">
        <v>250000</v>
      </c>
      <c r="F32" s="45">
        <v>228600</v>
      </c>
      <c r="G32" t="s">
        <v>61</v>
      </c>
      <c r="H32" s="34"/>
    </row>
    <row r="33" spans="1:8" ht="12.75">
      <c r="A33" s="57"/>
      <c r="B33" s="17" t="s">
        <v>13</v>
      </c>
      <c r="D33" s="32">
        <v>450000</v>
      </c>
      <c r="F33" s="45"/>
      <c r="G33" t="s">
        <v>62</v>
      </c>
      <c r="H33" s="34"/>
    </row>
    <row r="34" spans="1:7" ht="12.75">
      <c r="A34" s="57"/>
      <c r="B34" s="17" t="s">
        <v>14</v>
      </c>
      <c r="D34" s="30">
        <v>70000</v>
      </c>
      <c r="F34" s="45">
        <v>14977</v>
      </c>
      <c r="G34" t="s">
        <v>63</v>
      </c>
    </row>
    <row r="35" spans="1:7" ht="12.75">
      <c r="A35" s="58"/>
      <c r="B35" s="17" t="s">
        <v>15</v>
      </c>
      <c r="D35" s="30">
        <v>50000</v>
      </c>
      <c r="F35" s="45">
        <v>6875</v>
      </c>
      <c r="G35" t="s">
        <v>64</v>
      </c>
    </row>
  </sheetData>
  <sheetProtection/>
  <mergeCells count="5">
    <mergeCell ref="A17:A35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Vince Judit</cp:lastModifiedBy>
  <cp:lastPrinted>2012-12-12T16:37:29Z</cp:lastPrinted>
  <dcterms:created xsi:type="dcterms:W3CDTF">2006-12-02T11:27:14Z</dcterms:created>
  <dcterms:modified xsi:type="dcterms:W3CDTF">2014-02-09T07:18:21Z</dcterms:modified>
  <cp:category/>
  <cp:version/>
  <cp:contentType/>
  <cp:contentStatus/>
</cp:coreProperties>
</file>