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'2013'!$A$1:$E$35</definedName>
  </definedNames>
  <calcPr fullCalcOnLoad="1"/>
</workbook>
</file>

<file path=xl/sharedStrings.xml><?xml version="1.0" encoding="utf-8"?>
<sst xmlns="http://schemas.openxmlformats.org/spreadsheetml/2006/main" count="95" uniqueCount="81">
  <si>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</si>
  <si>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</si>
  <si>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</si>
  <si>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</si>
  <si>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</si>
  <si>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</si>
  <si>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</si>
  <si>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</si>
  <si>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</si>
  <si>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</si>
  <si>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</si>
  <si>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</si>
  <si>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</si>
  <si>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</si>
  <si>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</si>
  <si>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</si>
  <si>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</si>
  <si>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</si>
  <si>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</si>
  <si>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</si>
  <si>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</si>
  <si>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</si>
  <si>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 xml:space="preserve">NCA pályázat , SárkAlapítv, 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</si>
  <si>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</si>
  <si>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</si>
  <si>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</si>
  <si>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</si>
  <si>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</si>
  <si>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</si>
  <si>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2012-es tartozások</t>
  </si>
  <si>
    <t>Mentési alap</t>
  </si>
  <si>
    <t>Pénzterv 2013. 800 éves és 200 féléves díjjal számolva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</si>
  <si>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</si>
  <si>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</si>
  <si>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</si>
  <si>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</si>
  <si>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</si>
  <si>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</si>
  <si>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</si>
  <si>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</si>
  <si>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</si>
  <si>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</si>
  <si>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</si>
  <si>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</si>
  <si>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</si>
  <si>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</si>
  <si>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</si>
  <si>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</si>
  <si>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</si>
  <si>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</si>
  <si>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</si>
  <si>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</si>
  <si>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</si>
  <si>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</si>
  <si>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</si>
  <si>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</si>
  <si>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</si>
  <si>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</si>
  <si>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</si>
  <si>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</si>
  <si>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</si>
  <si>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</si>
  <si>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</si>
  <si>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</si>
  <si>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</si>
  <si>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</si>
  <si>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</si>
  <si>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</si>
  <si>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2012-ben fiz.</t>
  </si>
  <si>
    <t>EURO</t>
  </si>
  <si>
    <t>TERV 2013.2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</si>
  <si>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</si>
  <si>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</si>
  <si>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</si>
  <si>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</si>
  <si>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</si>
  <si>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</si>
  <si>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</si>
  <si>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</si>
  <si>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</si>
  <si>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elszámolás 09.03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</si>
</sst>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34" borderId="10" xfId="40" applyNumberFormat="1" applyFont="1" applyFill="1" applyBorder="1" applyAlignment="1">
      <alignment/>
    </xf>
    <xf numFmtId="165" fontId="0" fillId="35" borderId="10" xfId="40" applyNumberFormat="1" applyFont="1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/>
    </xf>
    <xf numFmtId="165" fontId="0" fillId="36" borderId="10" xfId="40" applyNumberFormat="1" applyFont="1" applyFill="1" applyBorder="1" applyAlignment="1">
      <alignment/>
    </xf>
    <xf numFmtId="165" fontId="0" fillId="36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34" borderId="10" xfId="40" applyNumberFormat="1" applyFont="1" applyFill="1" applyBorder="1" applyAlignment="1">
      <alignment/>
    </xf>
    <xf numFmtId="165" fontId="0" fillId="35" borderId="10" xfId="40" applyNumberFormat="1" applyFont="1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5" fontId="0" fillId="37" borderId="10" xfId="40" applyNumberFormat="1" applyFont="1" applyFill="1" applyBorder="1" applyAlignment="1">
      <alignment/>
    </xf>
    <xf numFmtId="165" fontId="0" fillId="37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 horizontal="right"/>
    </xf>
    <xf numFmtId="0" fontId="0" fillId="32" borderId="0" xfId="0" applyFill="1" applyBorder="1" applyAlignment="1">
      <alignment horizontal="right"/>
    </xf>
    <xf numFmtId="165" fontId="0" fillId="32" borderId="0" xfId="0" applyNumberFormat="1" applyFill="1" applyBorder="1" applyAlignment="1">
      <alignment/>
    </xf>
    <xf numFmtId="165" fontId="0" fillId="38" borderId="0" xfId="0" applyNumberFormat="1" applyFill="1" applyAlignment="1">
      <alignment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K7" sqref="K7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9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7" t="s">
        <v>31</v>
      </c>
      <c r="B1" s="57"/>
      <c r="C1" s="3"/>
      <c r="D1" s="21" t="s">
        <v>70</v>
      </c>
      <c r="F1" s="21" t="s">
        <v>80</v>
      </c>
      <c r="H1" s="4"/>
      <c r="I1" s="39" t="s">
        <v>71</v>
      </c>
      <c r="J1" s="54">
        <f>J2+J3</f>
        <v>18836000</v>
      </c>
    </row>
    <row r="2" spans="1:11" ht="12.75">
      <c r="A2" s="58" t="s">
        <v>5</v>
      </c>
      <c r="B2" s="9" t="s">
        <v>17</v>
      </c>
      <c r="D2" s="1">
        <v>2792988</v>
      </c>
      <c r="F2" s="1">
        <v>2792988</v>
      </c>
      <c r="I2" s="49" t="s">
        <v>68</v>
      </c>
      <c r="J2" s="1">
        <v>408000</v>
      </c>
      <c r="K2" s="52" t="s">
        <v>76</v>
      </c>
    </row>
    <row r="3" spans="1:11" ht="12.75">
      <c r="A3" s="58"/>
      <c r="B3" s="9" t="s">
        <v>29</v>
      </c>
      <c r="D3" s="1">
        <v>142500</v>
      </c>
      <c r="F3" s="50">
        <v>121500</v>
      </c>
      <c r="G3" t="s">
        <v>45</v>
      </c>
      <c r="I3" s="47" t="s">
        <v>39</v>
      </c>
      <c r="J3" s="48">
        <f>F4</f>
        <v>18428000</v>
      </c>
      <c r="K3" s="53">
        <f>J1*100/17300000</f>
        <v>108.878612716763</v>
      </c>
    </row>
    <row r="4" spans="1:13" ht="12.75">
      <c r="A4" s="58"/>
      <c r="B4" s="10" t="s">
        <v>16</v>
      </c>
      <c r="D4" s="24">
        <v>5000000</v>
      </c>
      <c r="F4" s="50">
        <v>18428000</v>
      </c>
      <c r="G4" t="s">
        <v>42</v>
      </c>
      <c r="H4" s="22"/>
      <c r="I4" s="10" t="s">
        <v>40</v>
      </c>
      <c r="J4" s="24">
        <f>K4*4500+L4*5000</f>
        <v>5227500</v>
      </c>
      <c r="K4" s="37">
        <v>765</v>
      </c>
      <c r="L4">
        <v>357</v>
      </c>
      <c r="M4" t="s">
        <v>78</v>
      </c>
    </row>
    <row r="5" spans="1:11" ht="12.75">
      <c r="A5" s="58"/>
      <c r="B5" s="10" t="s">
        <v>28</v>
      </c>
      <c r="D5" s="25">
        <v>1800000</v>
      </c>
      <c r="F5" s="49" t="s">
        <v>46</v>
      </c>
      <c r="H5" s="22"/>
      <c r="I5" s="19" t="s">
        <v>28</v>
      </c>
      <c r="J5" s="25">
        <f>2000*K5</f>
        <v>2244000</v>
      </c>
      <c r="K5" s="37">
        <v>1122</v>
      </c>
    </row>
    <row r="6" spans="1:11" ht="12.75">
      <c r="A6" s="58"/>
      <c r="B6" s="10" t="s">
        <v>18</v>
      </c>
      <c r="D6" s="26">
        <v>1800000</v>
      </c>
      <c r="F6" s="49" t="s">
        <v>46</v>
      </c>
      <c r="H6" s="26">
        <v>438400</v>
      </c>
      <c r="I6" s="10" t="s">
        <v>18</v>
      </c>
      <c r="J6" s="26">
        <f>2000*K6</f>
        <v>1972000</v>
      </c>
      <c r="K6" s="37">
        <v>986</v>
      </c>
    </row>
    <row r="7" spans="1:11" ht="12.75">
      <c r="A7" s="58"/>
      <c r="B7" s="10" t="s">
        <v>23</v>
      </c>
      <c r="D7" s="31">
        <v>3600000</v>
      </c>
      <c r="F7" s="49" t="s">
        <v>46</v>
      </c>
      <c r="H7" s="22"/>
      <c r="I7" s="10" t="s">
        <v>23</v>
      </c>
      <c r="J7" s="31">
        <f>4000*K7</f>
        <v>4308000</v>
      </c>
      <c r="K7" s="37">
        <v>1077</v>
      </c>
    </row>
    <row r="8" spans="1:13" ht="12.75">
      <c r="A8" s="58"/>
      <c r="B8" s="11" t="s">
        <v>19</v>
      </c>
      <c r="D8" s="20">
        <v>2800000</v>
      </c>
      <c r="F8" s="49" t="s">
        <v>46</v>
      </c>
      <c r="H8" s="22"/>
      <c r="I8" s="11" t="s">
        <v>41</v>
      </c>
      <c r="J8" s="20">
        <f>K8*3000+L8*5000</f>
        <v>3556000</v>
      </c>
      <c r="K8" s="37">
        <v>1077</v>
      </c>
      <c r="L8">
        <v>65</v>
      </c>
      <c r="M8" t="s">
        <v>79</v>
      </c>
    </row>
    <row r="9" spans="1:11" ht="12.75">
      <c r="A9" s="58"/>
      <c r="B9" s="11" t="s">
        <v>24</v>
      </c>
      <c r="D9" s="20">
        <v>1800000</v>
      </c>
      <c r="F9" s="49" t="s">
        <v>46</v>
      </c>
      <c r="H9" s="22"/>
      <c r="I9" s="11" t="s">
        <v>24</v>
      </c>
      <c r="J9" s="23">
        <v>1770000</v>
      </c>
      <c r="K9" s="22"/>
    </row>
    <row r="10" spans="1:11" ht="12.75">
      <c r="A10" s="58"/>
      <c r="B10" s="11" t="s">
        <v>34</v>
      </c>
      <c r="D10" s="41">
        <v>500000</v>
      </c>
      <c r="F10" s="49" t="s">
        <v>46</v>
      </c>
      <c r="I10" s="46" t="s">
        <v>43</v>
      </c>
      <c r="J10" s="41">
        <f>1000*K10</f>
        <v>228000</v>
      </c>
      <c r="K10" s="37">
        <v>228</v>
      </c>
    </row>
    <row r="11" spans="1:10" ht="12.75">
      <c r="A11" s="58"/>
      <c r="B11" s="10" t="s">
        <v>8</v>
      </c>
      <c r="D11" s="23">
        <v>500000</v>
      </c>
      <c r="F11" s="50">
        <v>197200</v>
      </c>
      <c r="G11" t="s">
        <v>44</v>
      </c>
      <c r="I11" s="37"/>
      <c r="J11" s="37"/>
    </row>
    <row r="12" spans="1:7" ht="12.75">
      <c r="A12" s="58"/>
      <c r="B12" s="11" t="s">
        <v>7</v>
      </c>
      <c r="D12" s="29">
        <v>200000</v>
      </c>
      <c r="F12" s="50">
        <v>168969</v>
      </c>
      <c r="G12" t="s">
        <v>47</v>
      </c>
    </row>
    <row r="13" spans="1:7" ht="12.75">
      <c r="A13" s="58"/>
      <c r="B13" s="12" t="s">
        <v>22</v>
      </c>
      <c r="D13" s="32">
        <v>500000</v>
      </c>
      <c r="F13" s="50">
        <v>305907</v>
      </c>
      <c r="G13" t="s">
        <v>48</v>
      </c>
    </row>
    <row r="14" spans="1:11" ht="15">
      <c r="A14" s="59" t="s">
        <v>0</v>
      </c>
      <c r="B14" s="59"/>
      <c r="C14" s="7">
        <f>SUM(C2:C13)</f>
        <v>0</v>
      </c>
      <c r="D14" s="1">
        <f>SUM(D2:D13)</f>
        <v>21435488</v>
      </c>
      <c r="F14" s="1">
        <f>SUM(F2:F13)</f>
        <v>22014564</v>
      </c>
      <c r="H14" s="44" t="s">
        <v>35</v>
      </c>
      <c r="I14" s="44" t="s">
        <v>36</v>
      </c>
      <c r="J14" s="44" t="s">
        <v>37</v>
      </c>
      <c r="K14" s="44" t="s">
        <v>38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2832088</v>
      </c>
      <c r="F15" s="2">
        <f>F14-F16</f>
        <v>5178804</v>
      </c>
      <c r="H15" s="45">
        <v>1130484</v>
      </c>
      <c r="I15" s="45">
        <v>48320</v>
      </c>
      <c r="J15" s="45">
        <v>4000000</v>
      </c>
      <c r="K15" s="45">
        <f>H15+I15+J15</f>
        <v>5178804</v>
      </c>
    </row>
    <row r="16" spans="1:9" ht="15">
      <c r="A16" s="59" t="s">
        <v>2</v>
      </c>
      <c r="B16" s="59"/>
      <c r="C16" s="7">
        <f>SUM(C17:C35)</f>
        <v>0</v>
      </c>
      <c r="D16" s="1">
        <f>SUM(D17:D35)</f>
        <v>18603400</v>
      </c>
      <c r="F16" s="1">
        <f>SUM(F17:F35)</f>
        <v>16835760</v>
      </c>
      <c r="I16" s="44" t="s">
        <v>69</v>
      </c>
    </row>
    <row r="17" spans="1:13" ht="12.75" customHeight="1">
      <c r="A17" s="55" t="s">
        <v>33</v>
      </c>
      <c r="B17" s="15" t="s">
        <v>3</v>
      </c>
      <c r="D17" s="33">
        <v>5000000</v>
      </c>
      <c r="F17" s="50">
        <v>5227500</v>
      </c>
      <c r="G17" t="s">
        <v>49</v>
      </c>
      <c r="I17" s="44">
        <v>102.1</v>
      </c>
      <c r="J17" s="51" t="s">
        <v>72</v>
      </c>
      <c r="K17" s="23">
        <v>510</v>
      </c>
      <c r="L17" s="23">
        <f>K17*M17</f>
        <v>510000</v>
      </c>
      <c r="M17" s="23">
        <v>1000</v>
      </c>
    </row>
    <row r="18" spans="1:13" ht="12.75">
      <c r="A18" s="55"/>
      <c r="B18" s="11" t="s">
        <v>28</v>
      </c>
      <c r="D18" s="34">
        <v>2400000</v>
      </c>
      <c r="F18" s="50">
        <v>2164597</v>
      </c>
      <c r="G18" t="s">
        <v>50</v>
      </c>
      <c r="J18" s="51" t="s">
        <v>72</v>
      </c>
      <c r="K18" s="23">
        <v>120</v>
      </c>
      <c r="L18" s="23">
        <f aca="true" t="shared" si="0" ref="L18:L24">K18*M18</f>
        <v>480000</v>
      </c>
      <c r="M18" s="23">
        <v>4000</v>
      </c>
    </row>
    <row r="19" spans="1:13" ht="12.75">
      <c r="A19" s="55"/>
      <c r="B19" s="16" t="s">
        <v>6</v>
      </c>
      <c r="C19" s="5"/>
      <c r="D19" s="35">
        <v>2238400</v>
      </c>
      <c r="F19" s="50">
        <v>2039000</v>
      </c>
      <c r="G19" t="s">
        <v>51</v>
      </c>
      <c r="J19" s="51" t="s">
        <v>72</v>
      </c>
      <c r="K19" s="23">
        <v>57</v>
      </c>
      <c r="L19" s="23">
        <f t="shared" si="0"/>
        <v>171000</v>
      </c>
      <c r="M19" s="23">
        <v>3000</v>
      </c>
    </row>
    <row r="20" spans="1:13" ht="12.75">
      <c r="A20" s="55"/>
      <c r="B20" s="16" t="s">
        <v>9</v>
      </c>
      <c r="D20" s="36">
        <v>1900000</v>
      </c>
      <c r="F20" s="50">
        <v>2555000</v>
      </c>
      <c r="G20" t="s">
        <v>52</v>
      </c>
      <c r="J20" s="51" t="s">
        <v>72</v>
      </c>
      <c r="K20" s="23">
        <v>6</v>
      </c>
      <c r="L20" s="23">
        <f t="shared" si="0"/>
        <v>24000</v>
      </c>
      <c r="M20" s="23">
        <v>4000</v>
      </c>
    </row>
    <row r="21" spans="1:13" ht="12.75">
      <c r="A21" s="55"/>
      <c r="B21" s="17" t="s">
        <v>4</v>
      </c>
      <c r="D21" s="36">
        <v>900000</v>
      </c>
      <c r="F21" s="50">
        <v>1100000</v>
      </c>
      <c r="G21" t="s">
        <v>53</v>
      </c>
      <c r="J21" s="51" t="s">
        <v>73</v>
      </c>
      <c r="K21" s="23">
        <v>81</v>
      </c>
      <c r="L21" s="23">
        <f t="shared" si="0"/>
        <v>324000</v>
      </c>
      <c r="M21" s="23">
        <v>4000</v>
      </c>
    </row>
    <row r="22" spans="1:13" ht="12.75">
      <c r="A22" s="55"/>
      <c r="B22" s="17" t="s">
        <v>30</v>
      </c>
      <c r="D22" s="42">
        <v>500000</v>
      </c>
      <c r="F22" s="50"/>
      <c r="G22" t="s">
        <v>54</v>
      </c>
      <c r="J22" s="51" t="s">
        <v>74</v>
      </c>
      <c r="K22" s="23">
        <v>26</v>
      </c>
      <c r="L22" s="23">
        <f t="shared" si="0"/>
        <v>130000</v>
      </c>
      <c r="M22" s="23">
        <v>5000</v>
      </c>
    </row>
    <row r="23" spans="1:13" ht="12.75">
      <c r="A23" s="55"/>
      <c r="B23" s="17" t="s">
        <v>10</v>
      </c>
      <c r="C23" s="5"/>
      <c r="D23" s="32">
        <v>2500000</v>
      </c>
      <c r="F23" s="50">
        <v>1847200</v>
      </c>
      <c r="G23" t="s">
        <v>55</v>
      </c>
      <c r="J23" s="51" t="s">
        <v>74</v>
      </c>
      <c r="K23" s="23">
        <v>18</v>
      </c>
      <c r="L23" s="23">
        <f t="shared" si="0"/>
        <v>108000</v>
      </c>
      <c r="M23" s="23">
        <v>6000</v>
      </c>
    </row>
    <row r="24" spans="1:13" ht="12.75">
      <c r="A24" s="55"/>
      <c r="B24" s="17" t="s">
        <v>11</v>
      </c>
      <c r="C24" s="5"/>
      <c r="D24" s="32">
        <v>800000</v>
      </c>
      <c r="F24" s="50">
        <v>537767</v>
      </c>
      <c r="G24" t="s">
        <v>56</v>
      </c>
      <c r="J24" s="51" t="s">
        <v>75</v>
      </c>
      <c r="K24" s="23">
        <v>23</v>
      </c>
      <c r="L24" s="23">
        <f t="shared" si="0"/>
        <v>23000</v>
      </c>
      <c r="M24" s="23">
        <v>1000</v>
      </c>
    </row>
    <row r="25" spans="1:7" ht="12.75">
      <c r="A25" s="55"/>
      <c r="B25" s="10" t="s">
        <v>26</v>
      </c>
      <c r="C25" s="5"/>
      <c r="D25" s="28">
        <v>200000</v>
      </c>
      <c r="F25" s="50">
        <v>151217</v>
      </c>
      <c r="G25" t="s">
        <v>57</v>
      </c>
    </row>
    <row r="26" spans="1:7" ht="12.75">
      <c r="A26" s="55"/>
      <c r="B26" s="10" t="s">
        <v>25</v>
      </c>
      <c r="C26" s="5"/>
      <c r="D26" s="36">
        <v>200000</v>
      </c>
      <c r="F26" s="50">
        <v>89226</v>
      </c>
      <c r="G26" t="s">
        <v>58</v>
      </c>
    </row>
    <row r="27" spans="1:7" ht="12.75">
      <c r="A27" s="55"/>
      <c r="B27" s="10" t="s">
        <v>77</v>
      </c>
      <c r="C27" s="5"/>
      <c r="D27" s="36">
        <v>300000</v>
      </c>
      <c r="F27" s="50">
        <v>161894</v>
      </c>
      <c r="G27" t="s">
        <v>59</v>
      </c>
    </row>
    <row r="28" spans="1:7" ht="12.75">
      <c r="A28" s="55"/>
      <c r="B28" s="43" t="s">
        <v>32</v>
      </c>
      <c r="C28" s="5"/>
      <c r="D28" s="32">
        <v>300000</v>
      </c>
      <c r="F28" s="50">
        <v>159256</v>
      </c>
      <c r="G28" t="s">
        <v>60</v>
      </c>
    </row>
    <row r="29" spans="1:7" ht="12.75">
      <c r="A29" s="55"/>
      <c r="B29" s="18" t="s">
        <v>12</v>
      </c>
      <c r="C29" s="5"/>
      <c r="D29" s="32">
        <v>100000</v>
      </c>
      <c r="F29" s="50">
        <v>180124</v>
      </c>
      <c r="G29" t="s">
        <v>61</v>
      </c>
    </row>
    <row r="30" spans="1:7" ht="12.75">
      <c r="A30" s="55"/>
      <c r="B30" s="40" t="s">
        <v>27</v>
      </c>
      <c r="C30" s="6"/>
      <c r="D30" s="32">
        <v>340000</v>
      </c>
      <c r="F30" s="50"/>
      <c r="G30" t="s">
        <v>62</v>
      </c>
    </row>
    <row r="31" spans="1:7" ht="12.75">
      <c r="A31" s="55"/>
      <c r="B31" s="19" t="s">
        <v>21</v>
      </c>
      <c r="C31" s="6"/>
      <c r="D31" s="32">
        <v>350000</v>
      </c>
      <c r="F31" s="50">
        <v>326400</v>
      </c>
      <c r="G31" t="s">
        <v>63</v>
      </c>
    </row>
    <row r="32" spans="1:8" ht="12.75">
      <c r="A32" s="55"/>
      <c r="B32" s="19" t="s">
        <v>20</v>
      </c>
      <c r="D32" s="27">
        <v>225000</v>
      </c>
      <c r="F32" s="50">
        <v>228600</v>
      </c>
      <c r="G32" t="s">
        <v>64</v>
      </c>
      <c r="H32" s="38"/>
    </row>
    <row r="33" spans="1:8" ht="12.75">
      <c r="A33" s="55"/>
      <c r="B33" s="17" t="s">
        <v>13</v>
      </c>
      <c r="D33" s="32">
        <v>240000</v>
      </c>
      <c r="F33" s="50"/>
      <c r="G33" t="s">
        <v>65</v>
      </c>
      <c r="H33" s="38"/>
    </row>
    <row r="34" spans="1:7" ht="12.75">
      <c r="A34" s="55"/>
      <c r="B34" s="17" t="s">
        <v>14</v>
      </c>
      <c r="D34" s="30">
        <v>60000</v>
      </c>
      <c r="F34" s="50">
        <v>48989</v>
      </c>
      <c r="G34" t="s">
        <v>66</v>
      </c>
    </row>
    <row r="35" spans="1:7" ht="12.75">
      <c r="A35" s="56"/>
      <c r="B35" s="17" t="s">
        <v>15</v>
      </c>
      <c r="D35" s="30">
        <v>50000</v>
      </c>
      <c r="F35" s="50">
        <v>18990</v>
      </c>
      <c r="G35" t="s">
        <v>67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USER</cp:lastModifiedBy>
  <cp:lastPrinted>2012-12-12T16:37:29Z</cp:lastPrinted>
  <dcterms:created xsi:type="dcterms:W3CDTF">2006-12-02T11:27:14Z</dcterms:created>
  <dcterms:modified xsi:type="dcterms:W3CDTF">2013-09-03T12:22:13Z</dcterms:modified>
  <cp:category/>
  <cp:version/>
  <cp:contentType/>
  <cp:contentStatus/>
</cp:coreProperties>
</file>