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7" sheetId="1" r:id="rId1"/>
  </sheets>
  <definedNames>
    <definedName name="_xlnm.Print_Area" localSheetId="0">'2017'!$A$1:$D$32</definedName>
  </definedNames>
  <calcPr calcId="125725"/>
</workbook>
</file>

<file path=xl/calcChain.xml><?xml version="1.0" encoding="utf-8"?>
<calcChain xmlns="http://schemas.openxmlformats.org/spreadsheetml/2006/main">
  <c r="I9" i="1"/>
  <c r="I10"/>
  <c r="I8"/>
  <c r="I7"/>
  <c r="I5"/>
  <c r="I4"/>
  <c r="I3"/>
  <c r="D15"/>
  <c r="D13"/>
  <c r="E15"/>
  <c r="E13"/>
  <c r="K20"/>
  <c r="K18"/>
  <c r="K19"/>
  <c r="K17"/>
  <c r="I2"/>
  <c r="J2" s="1"/>
  <c r="J14"/>
  <c r="K15" s="1"/>
  <c r="C15"/>
  <c r="C13"/>
  <c r="C14" s="1"/>
  <c r="D14"/>
  <c r="E14" l="1"/>
  <c r="I27" s="1"/>
  <c r="K21"/>
  <c r="I6" s="1"/>
  <c r="K11"/>
  <c r="I11"/>
</calcChain>
</file>

<file path=xl/sharedStrings.xml><?xml version="1.0" encoding="utf-8"?>
<sst xmlns="http://schemas.openxmlformats.org/spreadsheetml/2006/main" count="84" uniqueCount="78">
  <si>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</si>
  <si>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</si>
  <si>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</si>
  <si>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</si>
  <si>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</si>
  <si>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</si>
  <si>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</si>
  <si>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</si>
  <si>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</si>
  <si>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</si>
  <si>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</si>
  <si>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</si>
  <si>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</si>
  <si>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</si>
  <si>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</si>
  <si>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</si>
  <si>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</si>
  <si>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</si>
  <si>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</si>
  <si>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</si>
  <si>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</si>
  <si>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</si>
  <si>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</si>
  <si>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</si>
  <si>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</si>
  <si>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</si>
  <si>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</si>
  <si>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</si>
  <si>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</si>
  <si>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</si>
  <si>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</si>
  <si>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</si>
  <si>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</si>
  <si>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</si>
  <si>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</si>
  <si>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</si>
  <si>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</si>
  <si>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</si>
  <si>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</si>
  <si>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</si>
  <si>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</si>
  <si>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</si>
  <si>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</si>
  <si>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</si>
  <si>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HFFA személy niylvántartási díj</t>
  </si>
  <si>
    <t>biztosítás külföldre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</si>
  <si>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</si>
  <si>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</si>
  <si>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</si>
  <si>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</si>
  <si>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</si>
  <si>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</si>
  <si>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</si>
  <si>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</si>
  <si>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HFFA tagdíj</t>
  </si>
  <si>
    <t>Eszköz nyilv</t>
  </si>
  <si>
    <t>IPPI, rating</t>
  </si>
  <si>
    <t>mentési alap</t>
  </si>
  <si>
    <t>"a"-ban</t>
  </si>
  <si>
    <t>balesetbizt</t>
  </si>
  <si>
    <t>Kalocsa</t>
  </si>
  <si>
    <t>Pályázat, támogatás</t>
  </si>
  <si>
    <t>Képzési bevétel (startk,törzsk,okttanf)</t>
  </si>
  <si>
    <t>balesetbiztosítás</t>
  </si>
  <si>
    <t>Rating EU 100.000 Euro</t>
  </si>
  <si>
    <t>Rating világ 1 m Euro</t>
  </si>
  <si>
    <t>Rating világ 1.6 m Euro</t>
  </si>
  <si>
    <t>Rating világ 1,6 m Euro+acro</t>
  </si>
  <si>
    <t>csak itthon</t>
  </si>
  <si>
    <t>tartozások</t>
  </si>
  <si>
    <t>nem lekötött</t>
  </si>
  <si>
    <t>TERV 2018</t>
  </si>
  <si>
    <t>Pénzterv 2018. 1000 fő éves befizetésével számolva</t>
  </si>
  <si>
    <t>MRSz tagdíj tovább</t>
  </si>
  <si>
    <t>MRSz tagdíj bevétel</t>
  </si>
  <si>
    <t>MRSz tagdíj</t>
  </si>
  <si>
    <t>mrszki</t>
  </si>
  <si>
    <t>mrszbe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</si>
</sst>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3" borderId="5" xfId="0" applyFill="1" applyBorder="1"/>
    <xf numFmtId="0" fontId="0" fillId="3" borderId="1" xfId="0" applyFill="1" applyBorder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164" fontId="4" fillId="0" borderId="0" xfId="1" applyNumberFormat="1" applyFont="1" applyFill="1" applyBorder="1"/>
    <xf numFmtId="164" fontId="0" fillId="11" borderId="0" xfId="0" applyNumberFormat="1" applyFill="1"/>
    <xf numFmtId="0" fontId="0" fillId="11" borderId="0" xfId="0" applyFill="1"/>
    <xf numFmtId="164" fontId="0" fillId="0" borderId="0" xfId="0" applyNumberFormat="1" applyFill="1"/>
    <xf numFmtId="164" fontId="0" fillId="5" borderId="0" xfId="0" applyNumberFormat="1" applyFill="1"/>
    <xf numFmtId="164" fontId="4" fillId="5" borderId="1" xfId="1" applyNumberFormat="1" applyFont="1" applyFill="1" applyBorder="1"/>
    <xf numFmtId="164" fontId="4" fillId="12" borderId="1" xfId="1" applyNumberFormat="1" applyFont="1" applyFill="1" applyBorder="1"/>
    <xf numFmtId="164" fontId="4" fillId="12" borderId="0" xfId="1" applyNumberFormat="1" applyFont="1" applyFill="1" applyBorder="1"/>
    <xf numFmtId="0" fontId="0" fillId="12" borderId="0" xfId="0" applyFill="1" applyBorder="1" applyAlignment="1">
      <alignment horizontal="center"/>
    </xf>
    <xf numFmtId="0" fontId="0" fillId="13" borderId="0" xfId="0" applyFill="1" applyBorder="1"/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Normal="100" workbookViewId="0">
      <selection activeCell="I24" sqref="I24"/>
    </sheetView>
  </sheetViews>
  <sheetFormatPr defaultRowHeight="12.75"/>
  <cols>
    <col min="1" max="1" width="5.5703125" customWidth="1"/>
    <col min="2" max="2" width="36.140625" customWidth="1"/>
    <col min="3" max="3" width="10.42578125" style="4" hidden="1" customWidth="1"/>
    <col min="4" max="5" width="13.7109375" customWidth="1"/>
    <col min="6" max="6" width="2" customWidth="1"/>
    <col min="7" max="7" width="12.7109375" style="26" customWidth="1"/>
    <col min="8" max="8" width="13.5703125" style="26" customWidth="1"/>
    <col min="9" max="9" width="14.28515625" style="30" customWidth="1"/>
    <col min="10" max="10" width="13" style="30" customWidth="1"/>
    <col min="11" max="11" width="12.42578125" style="30" customWidth="1"/>
    <col min="13" max="13" width="5.5703125" customWidth="1"/>
    <col min="14" max="14" width="7.28515625" customWidth="1"/>
    <col min="15" max="15" width="11" bestFit="1" customWidth="1"/>
  </cols>
  <sheetData>
    <row r="1" spans="1:15">
      <c r="A1" s="70" t="s">
        <v>72</v>
      </c>
      <c r="B1" s="70"/>
      <c r="C1" s="3"/>
      <c r="D1" s="20" t="s">
        <v>71</v>
      </c>
      <c r="E1" s="36">
        <v>43136</v>
      </c>
      <c r="H1" s="39"/>
      <c r="I1" s="31"/>
      <c r="J1" s="40" t="s">
        <v>52</v>
      </c>
      <c r="K1"/>
    </row>
    <row r="2" spans="1:15">
      <c r="A2" s="71" t="s">
        <v>4</v>
      </c>
      <c r="B2" s="9" t="s">
        <v>14</v>
      </c>
      <c r="D2" s="1">
        <v>5500000</v>
      </c>
      <c r="E2" s="1">
        <v>5528879</v>
      </c>
      <c r="H2" s="41" t="s">
        <v>53</v>
      </c>
      <c r="I2" s="42">
        <f>E3</f>
        <v>4173500</v>
      </c>
      <c r="J2" s="43">
        <f>I2*100/10750000</f>
        <v>38.823255813953487</v>
      </c>
      <c r="K2"/>
    </row>
    <row r="3" spans="1:15">
      <c r="A3" s="71"/>
      <c r="B3" s="10" t="s">
        <v>44</v>
      </c>
      <c r="D3" s="25">
        <v>2000000</v>
      </c>
      <c r="E3" s="33">
        <v>4173500</v>
      </c>
      <c r="F3" t="s">
        <v>23</v>
      </c>
      <c r="H3" s="10" t="s">
        <v>54</v>
      </c>
      <c r="I3" s="25">
        <f>3000*J3+1500*K3</f>
        <v>1866000</v>
      </c>
      <c r="J3" s="46">
        <v>622</v>
      </c>
      <c r="K3" s="47"/>
    </row>
    <row r="4" spans="1:15">
      <c r="A4" s="71"/>
      <c r="B4" s="10" t="s">
        <v>15</v>
      </c>
      <c r="D4" s="63">
        <v>3000000</v>
      </c>
      <c r="E4" s="33" t="s">
        <v>58</v>
      </c>
      <c r="H4" s="10" t="s">
        <v>15</v>
      </c>
      <c r="I4" s="22">
        <f>2000*J4+100*K4</f>
        <v>1236000</v>
      </c>
      <c r="J4" s="44">
        <v>618</v>
      </c>
      <c r="K4" s="45"/>
    </row>
    <row r="5" spans="1:15">
      <c r="A5" s="71"/>
      <c r="B5" s="11" t="s">
        <v>16</v>
      </c>
      <c r="D5" s="19">
        <v>3500000</v>
      </c>
      <c r="E5" s="33" t="s">
        <v>58</v>
      </c>
      <c r="H5" s="11" t="s">
        <v>55</v>
      </c>
      <c r="I5" s="19">
        <f>3000*J5+5000*K5+1500*L5+2500*M5</f>
        <v>2423000</v>
      </c>
      <c r="J5" s="48">
        <v>711</v>
      </c>
      <c r="K5" s="48">
        <v>58</v>
      </c>
      <c r="L5" s="56"/>
      <c r="M5" s="56"/>
    </row>
    <row r="6" spans="1:15">
      <c r="A6" s="71"/>
      <c r="B6" s="11" t="s">
        <v>45</v>
      </c>
      <c r="D6" s="19">
        <v>1800000</v>
      </c>
      <c r="E6" s="33" t="s">
        <v>58</v>
      </c>
      <c r="H6" s="11" t="s">
        <v>56</v>
      </c>
      <c r="I6" s="19">
        <f>K21</f>
        <v>1227000</v>
      </c>
      <c r="J6" s="49"/>
      <c r="K6"/>
    </row>
    <row r="7" spans="1:15">
      <c r="A7" s="71"/>
      <c r="B7" s="11" t="s">
        <v>63</v>
      </c>
      <c r="D7" s="19">
        <v>200000</v>
      </c>
      <c r="E7" s="33" t="s">
        <v>58</v>
      </c>
      <c r="H7" s="18" t="s">
        <v>59</v>
      </c>
      <c r="I7" s="19">
        <f>1000*J7+500*K7</f>
        <v>176000</v>
      </c>
      <c r="J7" s="48">
        <v>176</v>
      </c>
      <c r="K7" s="56"/>
    </row>
    <row r="8" spans="1:15">
      <c r="A8" s="71"/>
      <c r="B8" s="11" t="s">
        <v>46</v>
      </c>
      <c r="D8" s="28">
        <v>250000</v>
      </c>
      <c r="E8" s="33" t="s">
        <v>58</v>
      </c>
      <c r="H8" s="50" t="s">
        <v>57</v>
      </c>
      <c r="I8" s="28">
        <f>1000*J8+500*K8</f>
        <v>164000</v>
      </c>
      <c r="J8" s="57">
        <v>164</v>
      </c>
      <c r="K8" s="57"/>
    </row>
    <row r="9" spans="1:15">
      <c r="A9" s="71"/>
      <c r="B9" s="11" t="s">
        <v>74</v>
      </c>
      <c r="D9" s="64"/>
      <c r="E9" s="33" t="s">
        <v>58</v>
      </c>
      <c r="F9" t="s">
        <v>77</v>
      </c>
      <c r="H9" s="18" t="s">
        <v>75</v>
      </c>
      <c r="I9" s="64">
        <f>7500*J9+3000*K9+1000*L9</f>
        <v>748500</v>
      </c>
      <c r="J9" s="66">
        <v>95</v>
      </c>
      <c r="K9" s="66">
        <v>7</v>
      </c>
      <c r="L9" s="65">
        <v>15</v>
      </c>
    </row>
    <row r="10" spans="1:15">
      <c r="A10" s="71"/>
      <c r="B10" s="10" t="s">
        <v>62</v>
      </c>
      <c r="D10" s="21">
        <v>700000</v>
      </c>
      <c r="E10" s="33">
        <v>16600</v>
      </c>
      <c r="F10" t="s">
        <v>24</v>
      </c>
      <c r="H10" s="18" t="s">
        <v>60</v>
      </c>
      <c r="I10" s="22">
        <f>2000*J10</f>
        <v>174000</v>
      </c>
      <c r="J10" s="45">
        <v>87</v>
      </c>
    </row>
    <row r="11" spans="1:15">
      <c r="A11" s="71"/>
      <c r="B11" s="11" t="s">
        <v>6</v>
      </c>
      <c r="D11" s="23">
        <v>0</v>
      </c>
      <c r="E11" s="33"/>
      <c r="F11" t="s">
        <v>25</v>
      </c>
      <c r="H11" s="18"/>
      <c r="I11" s="33">
        <f>SUM(I3:I10)</f>
        <v>8014500</v>
      </c>
      <c r="K11" s="59">
        <f>I4+I3+I5+I6+I8+I7+I10-I2</f>
        <v>3092500</v>
      </c>
      <c r="L11" s="60" t="s">
        <v>69</v>
      </c>
      <c r="O11" s="55"/>
    </row>
    <row r="12" spans="1:15">
      <c r="A12" s="71"/>
      <c r="B12" s="12" t="s">
        <v>61</v>
      </c>
      <c r="D12" s="31">
        <v>200000</v>
      </c>
      <c r="E12" s="34"/>
      <c r="F12" t="s">
        <v>26</v>
      </c>
    </row>
    <row r="13" spans="1:15" ht="15">
      <c r="A13" s="72" t="s">
        <v>0</v>
      </c>
      <c r="B13" s="72"/>
      <c r="C13" s="7">
        <f>SUM(C2:C12)</f>
        <v>0</v>
      </c>
      <c r="D13" s="1">
        <f>SUM(D2:D12)</f>
        <v>17150000</v>
      </c>
      <c r="E13" s="1">
        <f>SUM(E2:E12)</f>
        <v>9718979</v>
      </c>
      <c r="G13" s="37" t="s">
        <v>47</v>
      </c>
      <c r="H13" s="37" t="s">
        <v>48</v>
      </c>
      <c r="I13" s="37" t="s">
        <v>49</v>
      </c>
      <c r="J13" s="37" t="s">
        <v>50</v>
      </c>
    </row>
    <row r="14" spans="1:15" ht="27" customHeight="1">
      <c r="A14" s="13"/>
      <c r="B14" s="14" t="s">
        <v>1</v>
      </c>
      <c r="C14" s="8">
        <f>C13-C15</f>
        <v>0</v>
      </c>
      <c r="D14" s="2">
        <f>D13-D15</f>
        <v>3315000</v>
      </c>
      <c r="E14" s="2">
        <f>E13-E15</f>
        <v>6343093</v>
      </c>
      <c r="G14" s="38">
        <v>1644327</v>
      </c>
      <c r="H14" s="38">
        <v>105649</v>
      </c>
      <c r="I14" s="38">
        <v>4593117</v>
      </c>
      <c r="J14" s="38">
        <f>G14+H14+I14</f>
        <v>6343093</v>
      </c>
    </row>
    <row r="15" spans="1:15" ht="15">
      <c r="A15" s="72" t="s">
        <v>2</v>
      </c>
      <c r="B15" s="72"/>
      <c r="C15" s="7">
        <f>SUM(C16:C32)</f>
        <v>0</v>
      </c>
      <c r="D15" s="1">
        <f>SUM(D16:D32)</f>
        <v>13835000</v>
      </c>
      <c r="E15" s="1">
        <f>SUM(E16:E32)</f>
        <v>3375886</v>
      </c>
      <c r="H15" s="37" t="s">
        <v>51</v>
      </c>
      <c r="I15"/>
      <c r="J15"/>
      <c r="K15" s="61">
        <f>J14-I14</f>
        <v>1749976</v>
      </c>
      <c r="L15" t="s">
        <v>70</v>
      </c>
    </row>
    <row r="16" spans="1:15">
      <c r="A16" s="68"/>
      <c r="B16" s="15" t="s">
        <v>5</v>
      </c>
      <c r="C16" s="5"/>
      <c r="D16" s="63">
        <v>2900000</v>
      </c>
      <c r="E16" s="34">
        <v>128000</v>
      </c>
      <c r="F16" t="s">
        <v>27</v>
      </c>
      <c r="H16" s="37">
        <v>0</v>
      </c>
      <c r="I16" s="55"/>
      <c r="J16"/>
      <c r="N16" s="30"/>
    </row>
    <row r="17" spans="1:14">
      <c r="A17" s="68"/>
      <c r="B17" s="15" t="s">
        <v>7</v>
      </c>
      <c r="D17" s="19">
        <v>3400000</v>
      </c>
      <c r="E17" s="34">
        <v>1804000</v>
      </c>
      <c r="F17" t="s">
        <v>28</v>
      </c>
      <c r="G17" s="67"/>
      <c r="H17" s="54" t="s">
        <v>64</v>
      </c>
      <c r="I17" s="51"/>
      <c r="J17" s="19">
        <v>303</v>
      </c>
      <c r="K17" s="19">
        <f>J17*L17</f>
        <v>303000</v>
      </c>
      <c r="L17" s="19">
        <v>1000</v>
      </c>
      <c r="M17">
        <v>300</v>
      </c>
      <c r="N17" s="58">
        <v>250</v>
      </c>
    </row>
    <row r="18" spans="1:14">
      <c r="A18" s="68"/>
      <c r="B18" s="16" t="s">
        <v>3</v>
      </c>
      <c r="D18" s="19">
        <v>1100000</v>
      </c>
      <c r="E18" s="34"/>
      <c r="F18" t="s">
        <v>29</v>
      </c>
      <c r="G18" s="67"/>
      <c r="H18" s="54" t="s">
        <v>65</v>
      </c>
      <c r="I18" s="51"/>
      <c r="J18" s="19">
        <v>58</v>
      </c>
      <c r="K18" s="19">
        <f>J18*L18</f>
        <v>174000</v>
      </c>
      <c r="L18" s="19">
        <v>3000</v>
      </c>
      <c r="M18">
        <v>50</v>
      </c>
      <c r="N18" s="58">
        <v>20</v>
      </c>
    </row>
    <row r="19" spans="1:14">
      <c r="A19" s="68"/>
      <c r="B19" s="16" t="s">
        <v>21</v>
      </c>
      <c r="D19" s="28">
        <v>200000</v>
      </c>
      <c r="E19" s="34"/>
      <c r="F19" t="s">
        <v>30</v>
      </c>
      <c r="G19" s="67"/>
      <c r="H19" s="53" t="s">
        <v>66</v>
      </c>
      <c r="I19" s="51"/>
      <c r="J19" s="19">
        <v>180</v>
      </c>
      <c r="K19" s="19">
        <f>J19*L19</f>
        <v>720000</v>
      </c>
      <c r="L19" s="19">
        <v>4000</v>
      </c>
      <c r="M19">
        <v>95</v>
      </c>
      <c r="N19" s="58">
        <v>195</v>
      </c>
    </row>
    <row r="20" spans="1:14">
      <c r="A20" s="68"/>
      <c r="B20" s="16" t="s">
        <v>8</v>
      </c>
      <c r="C20" s="5"/>
      <c r="D20" s="25">
        <v>2000000</v>
      </c>
      <c r="E20" s="35">
        <v>311022</v>
      </c>
      <c r="F20" t="s">
        <v>31</v>
      </c>
      <c r="H20" s="53" t="s">
        <v>67</v>
      </c>
      <c r="I20" s="51"/>
      <c r="J20" s="19">
        <v>6</v>
      </c>
      <c r="K20" s="19">
        <f>J20*L20</f>
        <v>30000</v>
      </c>
      <c r="L20" s="19">
        <v>5000</v>
      </c>
      <c r="M20">
        <v>5</v>
      </c>
      <c r="N20" s="58">
        <v>5</v>
      </c>
    </row>
    <row r="21" spans="1:14">
      <c r="A21" s="68"/>
      <c r="B21" s="16" t="s">
        <v>9</v>
      </c>
      <c r="C21" s="5"/>
      <c r="D21" s="33">
        <v>500000</v>
      </c>
      <c r="E21" s="35">
        <v>205937</v>
      </c>
      <c r="F21" t="s">
        <v>32</v>
      </c>
      <c r="G21" s="67"/>
      <c r="I21"/>
      <c r="J21"/>
      <c r="K21" s="52">
        <f>SUM(K17:K20)</f>
        <v>1227000</v>
      </c>
    </row>
    <row r="22" spans="1:14">
      <c r="A22" s="68"/>
      <c r="B22" s="10" t="s">
        <v>19</v>
      </c>
      <c r="C22" s="5"/>
      <c r="D22" s="21">
        <v>800000</v>
      </c>
      <c r="E22" s="35">
        <v>94828</v>
      </c>
      <c r="F22" t="s">
        <v>33</v>
      </c>
      <c r="L22" t="s">
        <v>68</v>
      </c>
      <c r="M22">
        <v>200</v>
      </c>
      <c r="N22" s="58">
        <v>200</v>
      </c>
    </row>
    <row r="23" spans="1:14">
      <c r="A23" s="68"/>
      <c r="B23" s="10" t="s">
        <v>43</v>
      </c>
      <c r="C23" s="5"/>
      <c r="D23" s="19">
        <v>300000</v>
      </c>
      <c r="E23" s="34"/>
      <c r="F23" t="s">
        <v>34</v>
      </c>
      <c r="G23" s="67"/>
    </row>
    <row r="24" spans="1:14">
      <c r="A24" s="68"/>
      <c r="B24" s="29" t="s">
        <v>22</v>
      </c>
      <c r="C24" s="5"/>
      <c r="D24" s="33">
        <v>1000000</v>
      </c>
      <c r="E24" s="35">
        <v>364961</v>
      </c>
      <c r="F24" t="s">
        <v>35</v>
      </c>
      <c r="G24" s="67"/>
    </row>
    <row r="25" spans="1:14">
      <c r="A25" s="68"/>
      <c r="B25" s="29" t="s">
        <v>73</v>
      </c>
      <c r="C25" s="5"/>
      <c r="D25" s="64"/>
      <c r="E25" s="35">
        <v>436500</v>
      </c>
      <c r="F25" t="s">
        <v>76</v>
      </c>
    </row>
    <row r="26" spans="1:14">
      <c r="A26" s="68"/>
      <c r="B26" s="17" t="s">
        <v>10</v>
      </c>
      <c r="C26" s="5"/>
      <c r="D26" s="33">
        <v>300000</v>
      </c>
      <c r="E26" s="35">
        <v>9999</v>
      </c>
      <c r="F26" t="s">
        <v>36</v>
      </c>
      <c r="I26" s="61"/>
    </row>
    <row r="27" spans="1:14">
      <c r="A27" s="68"/>
      <c r="B27" s="27" t="s">
        <v>20</v>
      </c>
      <c r="C27" s="6"/>
      <c r="D27" s="19">
        <v>350000</v>
      </c>
      <c r="E27" s="35">
        <v>7655</v>
      </c>
      <c r="F27" t="s">
        <v>37</v>
      </c>
      <c r="G27" s="67"/>
      <c r="I27" s="62">
        <f>J14-E14</f>
        <v>0</v>
      </c>
    </row>
    <row r="28" spans="1:14">
      <c r="A28" s="68"/>
      <c r="B28" s="18" t="s">
        <v>18</v>
      </c>
      <c r="C28" s="6"/>
      <c r="D28" s="33">
        <v>400000</v>
      </c>
      <c r="E28" s="35">
        <v>2160</v>
      </c>
      <c r="F28" t="s">
        <v>38</v>
      </c>
    </row>
    <row r="29" spans="1:14">
      <c r="A29" s="68"/>
      <c r="B29" s="18" t="s">
        <v>17</v>
      </c>
      <c r="D29" s="19">
        <v>300000</v>
      </c>
      <c r="E29" s="35"/>
      <c r="F29" t="s">
        <v>39</v>
      </c>
      <c r="G29" s="67"/>
    </row>
    <row r="30" spans="1:14">
      <c r="A30" s="68"/>
      <c r="B30" s="16" t="s">
        <v>11</v>
      </c>
      <c r="D30" s="33">
        <v>200000</v>
      </c>
      <c r="E30" s="35"/>
      <c r="F30" t="s">
        <v>40</v>
      </c>
      <c r="G30" s="67"/>
    </row>
    <row r="31" spans="1:14">
      <c r="A31" s="68"/>
      <c r="B31" s="16" t="s">
        <v>12</v>
      </c>
      <c r="D31" s="24">
        <v>65000</v>
      </c>
      <c r="E31" s="35">
        <v>10824</v>
      </c>
      <c r="F31" t="s">
        <v>41</v>
      </c>
    </row>
    <row r="32" spans="1:14">
      <c r="A32" s="69"/>
      <c r="B32" s="16" t="s">
        <v>13</v>
      </c>
      <c r="D32" s="19">
        <v>20000</v>
      </c>
      <c r="E32" s="35"/>
      <c r="F32" t="s">
        <v>42</v>
      </c>
    </row>
    <row r="33" spans="2:2">
      <c r="B33" s="32"/>
    </row>
  </sheetData>
  <mergeCells count="5">
    <mergeCell ref="A16:A32"/>
    <mergeCell ref="A1:B1"/>
    <mergeCell ref="A2:A12"/>
    <mergeCell ref="A13:B13"/>
    <mergeCell ref="A15:B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</vt:lpstr>
      <vt:lpstr>'2017'!Nyomtatási_terület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2018-02-06T06:30:26Z</dcterms:modified>
</cp:coreProperties>
</file>